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60" tabRatio="816" activeTab="0"/>
  </bookViews>
  <sheets>
    <sheet name="耐力壁概要" sheetId="1" r:id="rId1"/>
    <sheet name="算定シート" sheetId="2" r:id="rId2"/>
    <sheet name="ア．木拾い" sheetId="3" r:id="rId3"/>
    <sheet name="イ．金属部品拾い、金属加工" sheetId="4" r:id="rId4"/>
    <sheet name="ウ．その他材料　エ．接着剤" sheetId="5" r:id="rId5"/>
    <sheet name="オ．切削、カ．穴あけ、キ．溝突き、ク．墨付" sheetId="6" r:id="rId6"/>
  </sheets>
  <definedNames>
    <definedName name="_xlnm.Print_Area" localSheetId="3">'イ．金属部品拾い、金属加工'!$A$1:$N$47</definedName>
    <definedName name="_xlnm.Print_Area" localSheetId="4">'ウ．その他材料　エ．接着剤'!$A$1:$K$45</definedName>
    <definedName name="_xlnm.Print_Area" localSheetId="5">'オ．切削、カ．穴あけ、キ．溝突き、ク．墨付'!$A$1:$N$49</definedName>
  </definedNames>
  <calcPr fullCalcOnLoad="1"/>
</workbook>
</file>

<file path=xl/sharedStrings.xml><?xml version="1.0" encoding="utf-8"?>
<sst xmlns="http://schemas.openxmlformats.org/spreadsheetml/2006/main" count="364" uniqueCount="282">
  <si>
    <t>部材名</t>
  </si>
  <si>
    <t>樹種</t>
  </si>
  <si>
    <t>等級</t>
  </si>
  <si>
    <t>数量</t>
  </si>
  <si>
    <t>桁</t>
  </si>
  <si>
    <t>杉</t>
  </si>
  <si>
    <t>柱</t>
  </si>
  <si>
    <t>桧</t>
  </si>
  <si>
    <t>土台</t>
  </si>
  <si>
    <t>貫</t>
  </si>
  <si>
    <t>羽目板</t>
  </si>
  <si>
    <t>楔</t>
  </si>
  <si>
    <t>樫</t>
  </si>
  <si>
    <t>土台割楔</t>
  </si>
  <si>
    <t>桁割楔</t>
  </si>
  <si>
    <t>込み栓</t>
  </si>
  <si>
    <t>長</t>
  </si>
  <si>
    <t>幅</t>
  </si>
  <si>
    <t>厚</t>
  </si>
  <si>
    <t>金額</t>
  </si>
  <si>
    <r>
      <t>材積(m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</si>
  <si>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単価　　(円/m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</si>
  <si>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t>　　　注1)</t>
  </si>
  <si>
    <t>木拾い書　参考例</t>
  </si>
  <si>
    <t>木取り寸法(mm)              　L×H×B</t>
  </si>
  <si>
    <t>仕上げ寸法(mm)　　         　L×H×B</t>
  </si>
  <si>
    <t>仕上げ寸法(mm)　         　　L×H×B</t>
  </si>
  <si>
    <t>注ア1)　　クサビ、ダボ等も正確に拾ってください。</t>
  </si>
  <si>
    <t>注ア2)　　小数点以下五位を二捨三入した材積に本数をかけたものとします。</t>
  </si>
  <si>
    <t>注ア4)　　木取り材積に単価(円/m3)をかけたものを、少数点以下切り捨てた金額とします。</t>
  </si>
  <si>
    <t>材料（材質）</t>
  </si>
  <si>
    <t>使用部位</t>
  </si>
  <si>
    <t>備考</t>
  </si>
  <si>
    <t>個数（個）</t>
  </si>
  <si>
    <r>
      <t>部材名</t>
    </r>
    <r>
      <rPr>
        <vertAlign val="superscript"/>
        <sz val="11"/>
        <rFont val="ＭＳ Ｐゴシック"/>
        <family val="3"/>
      </rPr>
      <t>注ア1)</t>
    </r>
  </si>
  <si>
    <r>
      <t>単価</t>
    </r>
    <r>
      <rPr>
        <vertAlign val="superscript"/>
        <sz val="11"/>
        <rFont val="ＭＳ Ｐゴシック"/>
        <family val="3"/>
      </rPr>
      <t>注ア3)</t>
    </r>
    <r>
      <rPr>
        <sz val="11"/>
        <rFont val="ＭＳ Ｐゴシック"/>
        <family val="0"/>
      </rPr>
      <t xml:space="preserve">
　(円/m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)</t>
    </r>
  </si>
  <si>
    <t>エ、接着剤</t>
  </si>
  <si>
    <t>接着部位</t>
  </si>
  <si>
    <t>金額(円)</t>
  </si>
  <si>
    <t>接着面積(計算式も記入）</t>
  </si>
  <si>
    <t>A.使用する部品数</t>
  </si>
  <si>
    <t>分類</t>
  </si>
  <si>
    <t>材料名</t>
  </si>
  <si>
    <t>重量（kg）</t>
  </si>
  <si>
    <t>小計</t>
  </si>
  <si>
    <t>国産材、竹</t>
  </si>
  <si>
    <t>外国産木材</t>
  </si>
  <si>
    <t>集成材、Jパネル</t>
  </si>
  <si>
    <t>合板、LVL、OSBなど</t>
  </si>
  <si>
    <t>鋼材（ss鋼）　</t>
  </si>
  <si>
    <t>アルミ、高長力鋼</t>
  </si>
  <si>
    <t>コンクリート、ガラス、陶磁器類　</t>
  </si>
  <si>
    <t>ボード類　</t>
  </si>
  <si>
    <t>天然素材でできた紙、繊維類</t>
  </si>
  <si>
    <t>スタイロフォーム、プラスチック等の　　石油製品　</t>
  </si>
  <si>
    <t>カ．穴あけ個数</t>
  </si>
  <si>
    <t>キ．溝突個数</t>
  </si>
  <si>
    <t>①～⑫が相互に分離できないもの　　　　　　　　　　　　</t>
  </si>
  <si>
    <t>部品数合計</t>
  </si>
  <si>
    <t>金額合計</t>
  </si>
  <si>
    <t>金額
(円）</t>
  </si>
  <si>
    <t>計算式</t>
  </si>
  <si>
    <t>注ウ2)　　小数点以下4位を四捨五入して、3位まで表示してください。　</t>
  </si>
  <si>
    <t>溝本数
小計</t>
  </si>
  <si>
    <t>ア.木材
①</t>
  </si>
  <si>
    <t>金額合計①</t>
  </si>
  <si>
    <t>金額合計
④</t>
  </si>
  <si>
    <t>金額(円）</t>
  </si>
  <si>
    <t>部品数
合計</t>
  </si>
  <si>
    <t>C.穴あけ個数</t>
  </si>
  <si>
    <t>D.溝突き本数</t>
  </si>
  <si>
    <t>E.接着面積</t>
  </si>
  <si>
    <r>
      <t>面積(㎝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  <r>
      <rPr>
        <vertAlign val="superscript"/>
        <sz val="9"/>
        <rFont val="ＭＳ Ｐゴシック"/>
        <family val="3"/>
      </rPr>
      <t>注エ1)</t>
    </r>
  </si>
  <si>
    <t>①耐震評点</t>
  </si>
  <si>
    <t>審査員A</t>
  </si>
  <si>
    <t>審査員B</t>
  </si>
  <si>
    <t>審査員C</t>
  </si>
  <si>
    <t>意匠性</t>
  </si>
  <si>
    <t>③材料費</t>
  </si>
  <si>
    <t>④加工費</t>
  </si>
  <si>
    <t>穴個数
×
100円
g</t>
  </si>
  <si>
    <t>⑤施工費</t>
  </si>
  <si>
    <t>施工人数
(人)</t>
  </si>
  <si>
    <t>施工時間
（秒）</t>
  </si>
  <si>
    <t>部品数
×
100円
e</t>
  </si>
  <si>
    <t>面数
×
100円
f</t>
  </si>
  <si>
    <t>穴個数
×
100円
h</t>
  </si>
  <si>
    <t>面積(㎝2）
×
1円
ｉ</t>
  </si>
  <si>
    <t>施工
人工数
ｍ</t>
  </si>
  <si>
    <t>解体人数
(人)</t>
  </si>
  <si>
    <t>解体時間
（秒）</t>
  </si>
  <si>
    <t>解体
人工数
ｐ</t>
  </si>
  <si>
    <t>解体費
ｐ×５円
ｑ</t>
  </si>
  <si>
    <t>⑥環境負荷費（A）</t>
  </si>
  <si>
    <t>⑥環境負荷費（B）</t>
  </si>
  <si>
    <t>合計金額
r</t>
  </si>
  <si>
    <t>重量小計（ｋｇ）</t>
  </si>
  <si>
    <r>
      <t>金額</t>
    </r>
    <r>
      <rPr>
        <vertAlign val="superscript"/>
        <sz val="11"/>
        <rFont val="ＭＳ Ｐゴシック"/>
        <family val="3"/>
      </rPr>
      <t xml:space="preserve">注ア4)
</t>
    </r>
    <r>
      <rPr>
        <sz val="11"/>
        <rFont val="ＭＳ Ｐゴシック"/>
        <family val="0"/>
      </rPr>
      <t>（円）</t>
    </r>
  </si>
  <si>
    <t>NO.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</si>
  <si>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</si>
  <si>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</si>
  <si>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</si>
  <si>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</si>
  <si>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</si>
  <si>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</si>
  <si>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</si>
  <si>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</si>
  <si>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</si>
  <si>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</si>
  <si>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</si>
  <si>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</si>
  <si>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自動計算セル</t>
  </si>
  <si>
    <t>注ア3)　　単価は別表1に従うこと。</t>
  </si>
  <si>
    <t>墨付け位置出し個数</t>
  </si>
  <si>
    <t>墨付、位置出し個数×30円　　　　　　k</t>
  </si>
  <si>
    <t>ウ．その他
③</t>
  </si>
  <si>
    <t>エ.接着剤
④</t>
  </si>
  <si>
    <t>イ.金属類　　　　　　　　　　②</t>
  </si>
  <si>
    <t>F.金属</t>
  </si>
  <si>
    <t>ア.木材
⑤</t>
  </si>
  <si>
    <t>部品数合計⑤</t>
  </si>
  <si>
    <t>イ.金物　　　　　⑥</t>
  </si>
  <si>
    <t>ウ.その他
⑦</t>
  </si>
  <si>
    <t>オ.切削面
⑧</t>
  </si>
  <si>
    <t>カ.穴個数
合計
⑩</t>
  </si>
  <si>
    <t>キ.溝本数
合計
⑪</t>
  </si>
  <si>
    <r>
      <t>エ.接着面積
合計（㎝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0"/>
      </rPr>
      <t>）
⑫</t>
    </r>
  </si>
  <si>
    <t>接着面積合計⑫</t>
  </si>
  <si>
    <t>金属加工
金額総計
⑬　　　　　　　　　ｊ</t>
  </si>
  <si>
    <t>土、石（※①国産材、竹として扱う）</t>
  </si>
  <si>
    <t>団体名</t>
  </si>
  <si>
    <t>耐力壁名</t>
  </si>
  <si>
    <t>オ．　切削面数</t>
  </si>
  <si>
    <t>B.切削面</t>
  </si>
  <si>
    <t>注カ１）　例えば、幅9㎝厚3㎝深さ4.5㎝の短ホゾ穴の場合「4」（30㎜角穴３＋突当り面1）、</t>
  </si>
  <si>
    <t>　　　　　幅9㎝厚4.5㎝深さ11.5㎝の貫穴の場合「6」（30㎜角穴6＋突当り面0）となります。</t>
  </si>
  <si>
    <t>注キ1）　例えば、長さ90㎝両端部突止、幅３㎝、深さ3㎝の場合「３」（30㎜溝1＋突止2）、</t>
  </si>
  <si>
    <t>　　　　　長さ30㎝片端部突止、幅4.5㎝、深さ4.5㎝の場合「5」（30㎜溝4＋突止１）となります</t>
  </si>
  <si>
    <t>ク．墨付、位置出し</t>
  </si>
  <si>
    <t>切断</t>
  </si>
  <si>
    <t>穴あけ</t>
  </si>
  <si>
    <t>曲げ</t>
  </si>
  <si>
    <t>溶接</t>
  </si>
  <si>
    <t>ねじ切り（雄ネジ）</t>
  </si>
  <si>
    <t>ねじ切り（雌ネジ）</t>
  </si>
  <si>
    <t>別表2</t>
  </si>
  <si>
    <t>別表１</t>
  </si>
  <si>
    <t>べいまつ</t>
  </si>
  <si>
    <t>ひのき　ひば　べいひ　べいひば</t>
  </si>
  <si>
    <t>あかまつ　くろまつ　からまつ</t>
  </si>
  <si>
    <t>つが　べいつが</t>
  </si>
  <si>
    <t>すぎ</t>
  </si>
  <si>
    <t>広葉樹</t>
  </si>
  <si>
    <t>かし</t>
  </si>
  <si>
    <t>くり　なら　ぶな　けやき　アピトン</t>
  </si>
  <si>
    <t>ラワン</t>
  </si>
  <si>
    <t>集成材　LVL</t>
  </si>
  <si>
    <t>合板・ボード類</t>
  </si>
  <si>
    <t>構造用合板</t>
  </si>
  <si>
    <t>しな合板</t>
  </si>
  <si>
    <t>OSB　MDF</t>
  </si>
  <si>
    <t>石こうボード</t>
  </si>
  <si>
    <t>一般鋼材</t>
  </si>
  <si>
    <t>ステンレス・高張力鋼</t>
  </si>
  <si>
    <t>アルミニウム</t>
  </si>
  <si>
    <t>別表1</t>
  </si>
  <si>
    <t>加工単価（円）</t>
  </si>
  <si>
    <t>100（１箇所あたり）</t>
  </si>
  <si>
    <t>5（１ｍｍあたり）</t>
  </si>
  <si>
    <t>50（１ｍｍあたり）</t>
  </si>
  <si>
    <t>使用した数
（本または缶）</t>
  </si>
  <si>
    <t>注ウ3)　　別表1に記載のない材料単価は物価版に従ってください</t>
  </si>
  <si>
    <t>注エ2）　接着剤の１本または１缶あたりの購入単価を記入してください。</t>
  </si>
  <si>
    <t>注ク1)　金額は墨付、位置出し個数に30円をかけた金額になります</t>
  </si>
  <si>
    <t>注ウ1)　　個数は必ず記入し、単価がkgあたりの場合は重量も記入してください。　　　</t>
  </si>
  <si>
    <t>注ウ4)　　個数を数えることができない材料については、まとまった１箇所につき1部品として計算します。</t>
  </si>
  <si>
    <t>注エ1)　小数点以下3位を四捨五入して、2位まで表示してください。　</t>
  </si>
  <si>
    <t>針葉樹製材（1等材）</t>
  </si>
  <si>
    <t>針葉樹製材（特1等材）</t>
  </si>
  <si>
    <t>針葉樹製材（上小節）</t>
  </si>
  <si>
    <t>G.墨付･位置出</t>
  </si>
  <si>
    <t>係数（円／kg）</t>
  </si>
  <si>
    <r>
      <t>ア．木拾い表</t>
    </r>
    <r>
      <rPr>
        <sz val="11"/>
        <rFont val="ＭＳ Ｐゴシック"/>
        <family val="0"/>
      </rPr>
      <t>（部材数が多い場合このページをコピーして使用して下い）</t>
    </r>
  </si>
  <si>
    <t>イ-1．金属部品拾い表</t>
  </si>
  <si>
    <t>ウ．木・金属以外の材料表</t>
  </si>
  <si>
    <t>荷重-変位　　　曲線面積
（KN㎜）
a</t>
  </si>
  <si>
    <t>a/50
(KN㎜）
ｂ</t>
  </si>
  <si>
    <t>加工費合計　　　　　　　　　　　　　　　　　　　　　　ｌ</t>
  </si>
  <si>
    <t>施工費合計　　　　　　　　　　　　　　　　　　　ｎ</t>
  </si>
  <si>
    <t>材料費合計
ｄ</t>
  </si>
  <si>
    <t>加工費
合計
e+f+g+h+ｉ+j+k
     ｌ</t>
  </si>
  <si>
    <t>環境負荷費
合計
q+r
 s</t>
  </si>
  <si>
    <t>デザイン評点合計　c</t>
  </si>
  <si>
    <t>入力セル</t>
  </si>
  <si>
    <t>施工費
m×５円
ｎ</t>
  </si>
  <si>
    <r>
      <t>材積</t>
    </r>
    <r>
      <rPr>
        <vertAlign val="superscript"/>
        <sz val="11"/>
        <rFont val="ＭＳ Ｐゴシック"/>
        <family val="3"/>
      </rPr>
      <t xml:space="preserve">注ア2)
</t>
    </r>
    <r>
      <rPr>
        <sz val="11"/>
        <rFont val="ＭＳ Ｐゴシック"/>
        <family val="0"/>
      </rP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0"/>
      </rPr>
      <t>)</t>
    </r>
  </si>
  <si>
    <t>数量　　　　　　　　(箇所または㎜）</t>
  </si>
  <si>
    <t>自動計算セル</t>
  </si>
  <si>
    <t>総合評点　　　　分母計　　　　　　　　　　d+l+n+s</t>
  </si>
  <si>
    <r>
      <t>総合評点</t>
    </r>
    <r>
      <rPr>
        <sz val="11"/>
        <rFont val="ＭＳ Ｐゴシック"/>
        <family val="0"/>
      </rPr>
      <t xml:space="preserve">
(b+c)/(d+ｌ+n+s)</t>
    </r>
  </si>
  <si>
    <r>
      <t>総重量(</t>
    </r>
    <r>
      <rPr>
        <sz val="11"/>
        <rFont val="ＭＳ Ｐゴシック"/>
        <family val="0"/>
      </rPr>
      <t>kg)</t>
    </r>
    <r>
      <rPr>
        <sz val="11"/>
        <rFont val="ＭＳ Ｐゴシック"/>
        <family val="0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o</t>
    </r>
  </si>
  <si>
    <r>
      <t>金額総計</t>
    </r>
    <r>
      <rPr>
        <vertAlign val="superscript"/>
        <sz val="11"/>
        <rFont val="ＭＳ Ｐゴシック"/>
        <family val="3"/>
      </rPr>
      <t>注イ2)　　</t>
    </r>
    <r>
      <rPr>
        <sz val="11"/>
        <rFont val="ＭＳ Ｐゴシック"/>
        <family val="0"/>
      </rPr>
      <t>⑬</t>
    </r>
  </si>
  <si>
    <t>部品数合計　　　　　　　⑦</t>
  </si>
  <si>
    <t>金額合計　　　　　　　　　　②</t>
  </si>
  <si>
    <t>金額合計　　　　
③</t>
  </si>
  <si>
    <r>
      <t>部品数合計</t>
    </r>
    <r>
      <rPr>
        <vertAlign val="superscript"/>
        <sz val="10"/>
        <rFont val="ＭＳ Ｐゴシック"/>
        <family val="3"/>
      </rPr>
      <t>注ウ４）　　　　　　　　　　　　　　　　　　　　</t>
    </r>
    <r>
      <rPr>
        <sz val="10"/>
        <rFont val="ＭＳ Ｐゴシック"/>
        <family val="3"/>
      </rPr>
      <t>⑦</t>
    </r>
  </si>
  <si>
    <t>切削面数合計　⑧</t>
  </si>
  <si>
    <t>穴個数合計　⑩</t>
  </si>
  <si>
    <t>溝本数合計　⑪</t>
  </si>
  <si>
    <t>金額合計 ③</t>
  </si>
  <si>
    <r>
      <t>数量</t>
    </r>
    <r>
      <rPr>
        <vertAlign val="superscript"/>
        <sz val="11"/>
        <rFont val="ＭＳ Ｐゴシック"/>
        <family val="3"/>
      </rPr>
      <t>注ウ1）</t>
    </r>
  </si>
  <si>
    <r>
      <t>単価</t>
    </r>
    <r>
      <rPr>
        <vertAlign val="superscript"/>
        <sz val="11"/>
        <rFont val="ＭＳ Ｐゴシック"/>
        <family val="3"/>
      </rPr>
      <t>注ウ3）</t>
    </r>
    <r>
      <rPr>
        <sz val="11"/>
        <rFont val="ＭＳ Ｐゴシック"/>
        <family val="0"/>
      </rPr>
      <t xml:space="preserve">
(円)</t>
    </r>
  </si>
  <si>
    <r>
      <t>重量（Kg）</t>
    </r>
    <r>
      <rPr>
        <vertAlign val="superscript"/>
        <sz val="9"/>
        <rFont val="ＭＳ Ｐゴシック"/>
        <family val="3"/>
      </rPr>
      <t>注ウ2）</t>
    </r>
  </si>
  <si>
    <r>
      <t>単価</t>
    </r>
    <r>
      <rPr>
        <vertAlign val="superscript"/>
        <sz val="9"/>
        <rFont val="ＭＳ Ｐゴシック"/>
        <family val="3"/>
      </rPr>
      <t xml:space="preserve">注エ2)　　　　　　　　         </t>
    </r>
    <r>
      <rPr>
        <sz val="9"/>
        <rFont val="ＭＳ Ｐゴシック"/>
        <family val="3"/>
      </rPr>
      <t xml:space="preserve"> (円/本または缶)</t>
    </r>
  </si>
  <si>
    <t>右寸法穴の箇所数</t>
  </si>
  <si>
    <t>右の切削加工の箇所数</t>
  </si>
  <si>
    <t>1箇所辺りの切削面数</t>
  </si>
  <si>
    <t>切削面数小計</t>
  </si>
  <si>
    <r>
      <t>穴1個の30㎜角穴(突当面含む)換算個数</t>
    </r>
    <r>
      <rPr>
        <vertAlign val="superscript"/>
        <sz val="11"/>
        <rFont val="ＭＳ Ｐゴシック"/>
        <family val="3"/>
      </rPr>
      <t>注カ1）</t>
    </r>
  </si>
  <si>
    <t>右寸法溝の箇所数</t>
  </si>
  <si>
    <r>
      <t>溝1本の30㎜溝(突当個数含む)換算本数</t>
    </r>
    <r>
      <rPr>
        <vertAlign val="superscript"/>
        <sz val="11"/>
        <rFont val="ＭＳ Ｐゴシック"/>
        <family val="3"/>
      </rPr>
      <t>注キ1）</t>
    </r>
  </si>
  <si>
    <t>穴個数              小計</t>
  </si>
  <si>
    <t>寸法(㎜）       　　</t>
  </si>
  <si>
    <r>
      <t xml:space="preserve">金額(円）    </t>
    </r>
    <r>
      <rPr>
        <vertAlign val="superscript"/>
        <sz val="11"/>
        <rFont val="ＭＳ Ｐゴシック"/>
        <family val="3"/>
      </rPr>
      <t>注ク1)</t>
    </r>
  </si>
  <si>
    <t>総合評点　　　　　　　分子計　　　　　　　　　b+c</t>
  </si>
  <si>
    <t>②デザイン評点</t>
  </si>
  <si>
    <r>
      <t>注意１</t>
    </r>
    <r>
      <rPr>
        <sz val="11"/>
        <rFont val="ＭＳ Ｐゴシック"/>
        <family val="0"/>
      </rPr>
      <t>：</t>
    </r>
    <r>
      <rPr>
        <sz val="11"/>
        <rFont val="ＭＳ Ｐゴシック"/>
        <family val="0"/>
      </rPr>
      <t>上記の表に無い樹種は、針葉樹（１等材）の場合はヤング係数(kgf/cm2)の値とし、針葉樹（特１等材）の場合はそれに10，000(円/ｍ3)を加えた値とし、針葉樹（上小節）および広葉樹の場合はヤング係数(kgf/cm2)の２倍の値とする。</t>
    </r>
  </si>
  <si>
    <t>JAS表記のヤング係数(kgf/cm2)の値</t>
  </si>
  <si>
    <t>材料単価（円/kg）</t>
  </si>
  <si>
    <t>くぎ、ビス、ボルト、ラグスクリュー及びドリフトピン等の金属製ファスナー類の材料単価</t>
  </si>
  <si>
    <t>注イ2)　　胴部径又はネジ部外径が６㎜以下かつ長さが９０㎜以下のファスナーを除く。</t>
  </si>
  <si>
    <r>
      <t>イ-2．金属部品加工費</t>
    </r>
    <r>
      <rPr>
        <b/>
        <vertAlign val="superscript"/>
        <sz val="11"/>
        <rFont val="ＭＳ Ｐゴシック"/>
        <family val="3"/>
      </rPr>
      <t xml:space="preserve"> 注イ４)</t>
    </r>
  </si>
  <si>
    <t>注イ1)　　種別及び単価は、別表1に従うこと。</t>
  </si>
  <si>
    <t>金属加工の種類</t>
  </si>
  <si>
    <t>金属材料の種別</t>
  </si>
  <si>
    <t>単価（円/ｍ3）　</t>
  </si>
  <si>
    <t>1等材の２倍の値</t>
  </si>
  <si>
    <t>接着剤の     種類</t>
  </si>
  <si>
    <r>
      <t>注意２</t>
    </r>
    <r>
      <rPr>
        <sz val="11"/>
        <rFont val="ＭＳ Ｐゴシック"/>
        <family val="0"/>
      </rPr>
      <t>：針葉樹・広葉樹製材については、</t>
    </r>
    <r>
      <rPr>
        <sz val="11"/>
        <rFont val="ＭＳ Ｐゴシック"/>
        <family val="0"/>
      </rPr>
      <t>断面の長辺が300㎜を超える場合、単価を２倍にして算出する。</t>
    </r>
  </si>
  <si>
    <t>1等</t>
  </si>
  <si>
    <t>上小</t>
  </si>
  <si>
    <t>特１</t>
  </si>
  <si>
    <t>特1</t>
  </si>
  <si>
    <t>羽子板ボルト（SB･Ｆ）</t>
  </si>
  <si>
    <t>一般鋼材</t>
  </si>
  <si>
    <t>板-切断</t>
  </si>
  <si>
    <t>板-穴あけ</t>
  </si>
  <si>
    <t>ボルト-切断</t>
  </si>
  <si>
    <t>ねじ切り(雄)</t>
  </si>
  <si>
    <t>溶接</t>
  </si>
  <si>
    <t>かど金物(CP･T)</t>
  </si>
  <si>
    <t>切断</t>
  </si>
  <si>
    <t>穴あけ</t>
  </si>
  <si>
    <t>かど金物(CP･L)</t>
  </si>
  <si>
    <t>山形プレート(VP)</t>
  </si>
  <si>
    <r>
      <t xml:space="preserve">金属部品拾い書　 </t>
    </r>
    <r>
      <rPr>
        <sz val="11"/>
        <color indexed="10"/>
        <rFont val="ＭＳ Ｐゴシック"/>
        <family val="3"/>
      </rPr>
      <t>参考例（金物の重量は参考値です。正確に計ってください。）</t>
    </r>
  </si>
  <si>
    <t>曲げ</t>
  </si>
  <si>
    <t>独創性</t>
  </si>
  <si>
    <t>文化性</t>
  </si>
  <si>
    <t>環境負荷費　　　合計          　s</t>
  </si>
  <si>
    <t>最大荷重　　　　　　　　　　　　　　　（kN）</t>
  </si>
  <si>
    <t>くっついた両材の大きい方の係数かつ600以上</t>
  </si>
  <si>
    <t>主な使用材料</t>
  </si>
  <si>
    <t>木材</t>
  </si>
  <si>
    <t>非木材</t>
  </si>
  <si>
    <t>※このシートに記入された内容をホームページや当日配布するパンフレットにて公表します。</t>
  </si>
  <si>
    <t>耐力壁の特徴　　　（150字以内）</t>
  </si>
  <si>
    <t>決勝用耐力壁における予選時からの変更点　　　　　　　　　　　　　　　　（１００字以内　決勝進出時に記入）</t>
  </si>
  <si>
    <t>主な使用材料（木質材料）を列挙してください。　　　　　　　　　　　　　　　　　　　　　　　　　　　　　　　　例：　桁：べいまつ　柱、土台：ひのき　筋かい：からまつ集成材　</t>
  </si>
  <si>
    <t>木質材料以外の使用材料の主なものを列挙してください。　　　　　　　　　　　　　　　　　　　　　　　　　　例：ボルト　タイロッド　ＶＰ金物　</t>
  </si>
  <si>
    <t>ここに、文章を入れる</t>
  </si>
  <si>
    <t>ここに、文章を入れる</t>
  </si>
  <si>
    <t>注イ3)　　小数点以下４桁を四捨五入して、小数点３桁まで表示してください。　</t>
  </si>
  <si>
    <t>注イ4)　　釘、ビスなどのファスナー類、及び、ＪＩＳに準じたボルト、ナット、座金を除く。　　</t>
  </si>
  <si>
    <t>注イ5)　　加工の種類及び単価は、別表2に従うこと。</t>
  </si>
  <si>
    <r>
      <t>金属材料の種別 　　　　　　　　　　　　　　　　</t>
    </r>
    <r>
      <rPr>
        <vertAlign val="superscript"/>
        <sz val="11"/>
        <rFont val="ＭＳ Ｐゴシック"/>
        <family val="3"/>
      </rPr>
      <t>注イ1)</t>
    </r>
  </si>
  <si>
    <r>
      <t>個数 　　　　　　　　　　　</t>
    </r>
    <r>
      <rPr>
        <vertAlign val="superscript"/>
        <sz val="11"/>
        <rFont val="ＭＳ Ｐゴシック"/>
        <family val="3"/>
      </rPr>
      <t>注イ2）</t>
    </r>
  </si>
  <si>
    <r>
      <t xml:space="preserve">全個数分の
重量 (kgf)　　　　 </t>
    </r>
    <r>
      <rPr>
        <vertAlign val="superscript"/>
        <sz val="11"/>
        <rFont val="ＭＳ Ｐゴシック"/>
        <family val="3"/>
      </rPr>
      <t xml:space="preserve">注イ3）   </t>
    </r>
  </si>
  <si>
    <r>
      <t>材料単価(円）　　　　　</t>
    </r>
    <r>
      <rPr>
        <sz val="11"/>
        <rFont val="ＭＳ Ｐゴシック"/>
        <family val="0"/>
      </rPr>
      <t xml:space="preserve"> </t>
    </r>
    <r>
      <rPr>
        <sz val="8"/>
        <rFont val="ＭＳ Ｐゴシック"/>
        <family val="3"/>
      </rPr>
      <t>注イ1）</t>
    </r>
    <r>
      <rPr>
        <sz val="11"/>
        <rFont val="ＭＳ Ｐゴシック"/>
        <family val="0"/>
      </rPr>
      <t xml:space="preserve">  </t>
    </r>
  </si>
  <si>
    <r>
      <t>加工単価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円）　　　　　　
　</t>
    </r>
    <r>
      <rPr>
        <vertAlign val="superscript"/>
        <sz val="11"/>
        <rFont val="ＭＳ Ｐゴシック"/>
        <family val="3"/>
      </rPr>
      <t>注イ5）　　　　　　　　　</t>
    </r>
  </si>
  <si>
    <t>金属部品名</t>
  </si>
  <si>
    <t>加工の種類　　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</si>
</sst>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"/>
    <numFmt numFmtId="179" formatCode="0.000"/>
    <numFmt numFmtId="180" formatCode="#,##0_);[Red]\(#,##0\)"/>
    <numFmt numFmtId="181" formatCode="0.00000000_);[Red]\(0.00000000\)"/>
    <numFmt numFmtId="182" formatCode="0_ "/>
    <numFmt numFmtId="183" formatCode="&quot;\&quot;#,##0_);[Red]\(&quot;\&quot;#,##0\)"/>
    <numFmt numFmtId="184" formatCode="0.00_ "/>
    <numFmt numFmtId="185" formatCode="#,##0_ "/>
    <numFmt numFmtId="186" formatCode="0.000000"/>
    <numFmt numFmtId="187" formatCode="0.0000000"/>
    <numFmt numFmtId="188" formatCode="0.00000000"/>
    <numFmt numFmtId="189" formatCode="0.000000000"/>
    <numFmt numFmtId="190" formatCode="0.0000_);[Red]\(0.0000\)"/>
    <numFmt numFmtId="191" formatCode="[&lt;=999]000;[&lt;=99999]000\-00;000\-0000"/>
    <numFmt numFmtId="192" formatCode="0.000_);[Red]\(0.000\)"/>
    <numFmt numFmtId="193" formatCode="0.00_);[Red]\(0.00\)"/>
    <numFmt numFmtId="194" formatCode="0.0_);[Red]\(0.0\)"/>
    <numFmt numFmtId="195" formatCode="0_);[Red]\(0\)"/>
    <numFmt numFmtId="196" formatCode="&quot;\&quot;#,##0.0000_);[Red]\(&quot;\&quot;#,##0.00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_ "/>
    <numFmt numFmtId="202" formatCode="&quot;\&quot;#,##0.000;&quot;\&quot;\-#,##0.000"/>
    <numFmt numFmtId="203" formatCode="###,##0&quot;kg&quot;"/>
    <numFmt numFmtId="204" formatCode="##,###&quot;kg&quot;"/>
    <numFmt numFmtId="205" formatCode="#,###,##0&quot;ヶ&quot;"/>
    <numFmt numFmtId="206" formatCode="#,###,##0&quot;面&quot;"/>
    <numFmt numFmtId="207" formatCode="#,###,##0&quot;本&quot;"/>
    <numFmt numFmtId="208" formatCode="#,###,##0&quot;㎝2&quot;"/>
    <numFmt numFmtId="209" formatCode="##&quot;人&quot;"/>
    <numFmt numFmtId="210" formatCode="##,###,##0&quot;点&quot;"/>
    <numFmt numFmtId="211" formatCode="##,###.##0&quot;点&quot;"/>
    <numFmt numFmtId="212" formatCode="###.##0&quot;kg&quot;"/>
    <numFmt numFmtId="213" formatCode="###0.##&quot;kg&quot;"/>
    <numFmt numFmtId="214" formatCode="###.##&quot;kg&quot;"/>
    <numFmt numFmtId="215" formatCode="#,###.##0&quot;㎝2&quot;"/>
    <numFmt numFmtId="216" formatCode="##0.##&quot;kg&quot;"/>
    <numFmt numFmtId="217" formatCode="#,###,##0.##&quot;点&quot;"/>
    <numFmt numFmtId="218" formatCode="#,###,##0&quot;点&quot;"/>
    <numFmt numFmtId="219" formatCode="#,###,##0.###&quot;点&quot;"/>
    <numFmt numFmtId="220" formatCode="###,###&quot;秒&quot;"/>
    <numFmt numFmtId="221" formatCode="##,###,##0.###&quot;点&quot;"/>
    <numFmt numFmtId="222" formatCode="#,##0.000_);[Red]\(#,##0.000\)"/>
    <numFmt numFmtId="223" formatCode="&quot;\&quot;#,##0.00000;&quot;\&quot;\-#,##0.00000"/>
  </numFmts>
  <fonts count="1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sz val="8"/>
      <name val="ＭＳ Ｐゴシック"/>
      <family val="3"/>
    </font>
    <font>
      <vertAlign val="superscript"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10"/>
      <name val="ＭＳ Ｐゴシック"/>
      <family val="3"/>
    </font>
    <font>
      <b/>
      <vertAlign val="superscript"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 diagonalUp="1">
      <left>
        <color indexed="63"/>
      </left>
      <right style="thin"/>
      <top style="thin"/>
      <bottom style="dashed"/>
      <diagonal style="thin"/>
    </border>
    <border diagonalUp="1">
      <left>
        <color indexed="63"/>
      </left>
      <right style="thin"/>
      <top style="dashed"/>
      <bottom style="dashed"/>
      <diagonal style="thin"/>
    </border>
    <border diagonalUp="1">
      <left>
        <color indexed="63"/>
      </left>
      <right style="thin"/>
      <top style="dashed"/>
      <bottom style="medium"/>
      <diagonal style="thin"/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dashed">
        <color indexed="10"/>
      </top>
      <bottom style="dashed">
        <color indexed="10"/>
      </bottom>
    </border>
    <border>
      <left style="thin">
        <color indexed="10"/>
      </left>
      <right style="thin">
        <color indexed="10"/>
      </right>
      <top style="dashed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ashed">
        <color indexed="10"/>
      </bottom>
    </border>
    <border>
      <left style="thin">
        <color indexed="10"/>
      </left>
      <right style="thin">
        <color indexed="10"/>
      </right>
      <top style="dashed">
        <color indexed="10"/>
      </top>
      <bottom style="medium">
        <color indexed="10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dashed">
        <color indexed="10"/>
      </top>
      <bottom>
        <color indexed="63"/>
      </bottom>
    </border>
    <border diagonalUp="1">
      <left>
        <color indexed="63"/>
      </left>
      <right style="thin"/>
      <top style="dashed"/>
      <bottom>
        <color indexed="63"/>
      </bottom>
      <diagonal style="thin"/>
    </border>
    <border>
      <left>
        <color indexed="63"/>
      </left>
      <right style="thin">
        <color indexed="10"/>
      </right>
      <top style="dashed">
        <color indexed="10"/>
      </top>
      <bottom style="dashed">
        <color indexed="10"/>
      </bottom>
    </border>
    <border>
      <left style="thin">
        <color indexed="10"/>
      </left>
      <right>
        <color indexed="63"/>
      </right>
      <top style="dashed">
        <color indexed="10"/>
      </top>
      <bottom style="dashed">
        <color indexed="10"/>
      </bottom>
    </border>
    <border>
      <left>
        <color indexed="63"/>
      </left>
      <right>
        <color indexed="63"/>
      </right>
      <top style="dashed">
        <color indexed="10"/>
      </top>
      <bottom style="dashed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>
        <color indexed="10"/>
      </bottom>
    </border>
    <border>
      <left>
        <color indexed="63"/>
      </left>
      <right style="thin"/>
      <top style="medium"/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 style="medium"/>
    </border>
    <border>
      <left>
        <color indexed="63"/>
      </left>
      <right style="thin"/>
      <top style="thin">
        <color indexed="10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176" fontId="3" fillId="0" borderId="7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3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8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83" fontId="3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1" fontId="3" fillId="0" borderId="23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183" fontId="3" fillId="0" borderId="25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5" fontId="0" fillId="0" borderId="0" xfId="0" applyNumberForma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6" xfId="0" applyBorder="1" applyAlignment="1" applyProtection="1">
      <alignment horizontal="center" vertical="center"/>
      <protection locked="0"/>
    </xf>
    <xf numFmtId="5" fontId="0" fillId="0" borderId="10" xfId="0" applyNumberForma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right" wrapText="1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right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5" xfId="0" applyBorder="1" applyAlignment="1">
      <alignment horizontal="center" vertical="center"/>
    </xf>
    <xf numFmtId="5" fontId="0" fillId="0" borderId="10" xfId="0" applyNumberFormat="1" applyBorder="1" applyAlignment="1" applyProtection="1">
      <alignment horizontal="center"/>
      <protection locked="0"/>
    </xf>
    <xf numFmtId="5" fontId="0" fillId="0" borderId="6" xfId="0" applyNumberForma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6" fontId="3" fillId="0" borderId="8" xfId="19" applyFont="1" applyFill="1" applyBorder="1" applyAlignment="1" applyProtection="1">
      <alignment horizontal="right"/>
      <protection locked="0"/>
    </xf>
    <xf numFmtId="6" fontId="3" fillId="0" borderId="29" xfId="19" applyFont="1" applyFill="1" applyBorder="1" applyAlignment="1" applyProtection="1">
      <alignment horizontal="right"/>
      <protection locked="0"/>
    </xf>
    <xf numFmtId="0" fontId="0" fillId="0" borderId="30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13" xfId="0" applyFont="1" applyBorder="1" applyAlignment="1">
      <alignment vertical="center"/>
    </xf>
    <xf numFmtId="201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2" borderId="25" xfId="0" applyNumberFormat="1" applyFont="1" applyFill="1" applyBorder="1" applyAlignment="1">
      <alignment vertical="center"/>
    </xf>
    <xf numFmtId="177" fontId="3" fillId="2" borderId="14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177" fontId="3" fillId="2" borderId="25" xfId="0" applyNumberFormat="1" applyFont="1" applyFill="1" applyBorder="1" applyAlignment="1">
      <alignment vertical="center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5" fontId="0" fillId="2" borderId="31" xfId="0" applyNumberFormat="1" applyFill="1" applyBorder="1" applyAlignment="1">
      <alignment vertical="center"/>
    </xf>
    <xf numFmtId="5" fontId="0" fillId="2" borderId="26" xfId="0" applyNumberFormat="1" applyFill="1" applyBorder="1" applyAlignment="1">
      <alignment vertical="center"/>
    </xf>
    <xf numFmtId="5" fontId="9" fillId="2" borderId="20" xfId="0" applyNumberFormat="1" applyFont="1" applyFill="1" applyBorder="1" applyAlignment="1">
      <alignment vertical="center"/>
    </xf>
    <xf numFmtId="5" fontId="9" fillId="3" borderId="25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5" fontId="9" fillId="0" borderId="32" xfId="0" applyNumberFormat="1" applyFont="1" applyFill="1" applyBorder="1" applyAlignment="1">
      <alignment vertical="center"/>
    </xf>
    <xf numFmtId="5" fontId="9" fillId="3" borderId="2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218" fontId="9" fillId="0" borderId="0" xfId="0" applyNumberFormat="1" applyFont="1" applyFill="1" applyBorder="1" applyAlignment="1">
      <alignment vertical="center"/>
    </xf>
    <xf numFmtId="5" fontId="9" fillId="3" borderId="13" xfId="0" applyNumberFormat="1" applyFont="1" applyFill="1" applyBorder="1" applyAlignment="1">
      <alignment vertical="center"/>
    </xf>
    <xf numFmtId="5" fontId="9" fillId="4" borderId="33" xfId="0" applyNumberFormat="1" applyFont="1" applyFill="1" applyBorder="1" applyAlignment="1">
      <alignment vertical="center"/>
    </xf>
    <xf numFmtId="0" fontId="0" fillId="2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38" fontId="0" fillId="0" borderId="38" xfId="17" applyBorder="1" applyAlignment="1">
      <alignment horizontal="right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38" fontId="0" fillId="0" borderId="42" xfId="17" applyBorder="1" applyAlignment="1">
      <alignment horizontal="righ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right" vertical="center" wrapText="1"/>
    </xf>
    <xf numFmtId="0" fontId="0" fillId="0" borderId="43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42" xfId="0" applyBorder="1" applyAlignment="1">
      <alignment horizontal="right" vertical="center" wrapText="1"/>
    </xf>
    <xf numFmtId="0" fontId="0" fillId="0" borderId="44" xfId="0" applyBorder="1" applyAlignment="1">
      <alignment horizontal="right" vertical="center" wrapText="1"/>
    </xf>
    <xf numFmtId="0" fontId="8" fillId="0" borderId="45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3" fillId="0" borderId="46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201" fontId="0" fillId="0" borderId="10" xfId="0" applyNumberFormat="1" applyBorder="1" applyAlignment="1" applyProtection="1">
      <alignment vertical="center" wrapText="1"/>
      <protection locked="0"/>
    </xf>
    <xf numFmtId="5" fontId="0" fillId="0" borderId="6" xfId="0" applyNumberFormat="1" applyBorder="1" applyAlignment="1" applyProtection="1">
      <alignment vertical="center"/>
      <protection locked="0"/>
    </xf>
    <xf numFmtId="5" fontId="0" fillId="2" borderId="44" xfId="0" applyNumberFormat="1" applyFill="1" applyBorder="1" applyAlignment="1">
      <alignment vertical="center"/>
    </xf>
    <xf numFmtId="5" fontId="0" fillId="0" borderId="10" xfId="0" applyNumberFormat="1" applyBorder="1" applyAlignment="1" applyProtection="1">
      <alignment vertical="center"/>
      <protection locked="0"/>
    </xf>
    <xf numFmtId="5" fontId="0" fillId="2" borderId="7" xfId="0" applyNumberForma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201" fontId="0" fillId="0" borderId="1" xfId="0" applyNumberFormat="1" applyBorder="1" applyAlignment="1" applyProtection="1">
      <alignment vertical="center" wrapText="1"/>
      <protection locked="0"/>
    </xf>
    <xf numFmtId="5" fontId="0" fillId="0" borderId="1" xfId="0" applyNumberFormat="1" applyBorder="1" applyAlignment="1" applyProtection="1">
      <alignment vertical="center"/>
      <protection locked="0"/>
    </xf>
    <xf numFmtId="5" fontId="0" fillId="2" borderId="47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5" fontId="0" fillId="2" borderId="25" xfId="0" applyNumberForma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5" fontId="0" fillId="2" borderId="18" xfId="0" applyNumberFormat="1" applyFill="1" applyBorder="1" applyAlignment="1">
      <alignment vertical="center"/>
    </xf>
    <xf numFmtId="177" fontId="3" fillId="2" borderId="7" xfId="0" applyNumberFormat="1" applyFont="1" applyFill="1" applyBorder="1" applyAlignment="1">
      <alignment vertical="center"/>
    </xf>
    <xf numFmtId="183" fontId="3" fillId="2" borderId="8" xfId="0" applyNumberFormat="1" applyFont="1" applyFill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/>
      <protection locked="0"/>
    </xf>
    <xf numFmtId="6" fontId="3" fillId="0" borderId="29" xfId="19" applyFont="1" applyFill="1" applyBorder="1" applyAlignment="1" applyProtection="1">
      <alignment vertical="center"/>
      <protection locked="0"/>
    </xf>
    <xf numFmtId="183" fontId="3" fillId="2" borderId="11" xfId="0" applyNumberFormat="1" applyFont="1" applyFill="1" applyBorder="1" applyAlignment="1" applyProtection="1">
      <alignment vertical="center"/>
      <protection locked="0"/>
    </xf>
    <xf numFmtId="6" fontId="3" fillId="0" borderId="48" xfId="19" applyFont="1" applyFill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/>
      <protection locked="0"/>
    </xf>
    <xf numFmtId="6" fontId="3" fillId="0" borderId="49" xfId="19" applyFont="1" applyFill="1" applyBorder="1" applyAlignment="1" applyProtection="1">
      <alignment vertical="center"/>
      <protection locked="0"/>
    </xf>
    <xf numFmtId="183" fontId="3" fillId="2" borderId="22" xfId="0" applyNumberFormat="1" applyFont="1" applyFill="1" applyBorder="1" applyAlignment="1" applyProtection="1">
      <alignment vertical="center"/>
      <protection locked="0"/>
    </xf>
    <xf numFmtId="183" fontId="3" fillId="2" borderId="25" xfId="0" applyNumberFormat="1" applyFont="1" applyFill="1" applyBorder="1" applyAlignment="1">
      <alignment vertical="center"/>
    </xf>
    <xf numFmtId="183" fontId="0" fillId="2" borderId="50" xfId="0" applyNumberFormat="1" applyFont="1" applyFill="1" applyBorder="1" applyAlignment="1">
      <alignment vertical="center"/>
    </xf>
    <xf numFmtId="183" fontId="0" fillId="2" borderId="51" xfId="0" applyNumberFormat="1" applyFont="1" applyFill="1" applyBorder="1" applyAlignment="1">
      <alignment vertical="center"/>
    </xf>
    <xf numFmtId="183" fontId="0" fillId="2" borderId="5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2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0" fillId="0" borderId="56" xfId="0" applyNumberFormat="1" applyFill="1" applyBorder="1" applyAlignment="1" applyProtection="1">
      <alignment vertical="center"/>
      <protection locked="0"/>
    </xf>
    <xf numFmtId="0" fontId="0" fillId="0" borderId="57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5" fontId="0" fillId="2" borderId="65" xfId="0" applyNumberFormat="1" applyFill="1" applyBorder="1" applyAlignment="1">
      <alignment vertical="center"/>
    </xf>
    <xf numFmtId="5" fontId="0" fillId="2" borderId="28" xfId="0" applyNumberFormat="1" applyFill="1" applyBorder="1" applyAlignment="1">
      <alignment vertical="center"/>
    </xf>
    <xf numFmtId="0" fontId="0" fillId="0" borderId="0" xfId="0" applyAlignment="1" applyProtection="1">
      <alignment/>
      <protection/>
    </xf>
    <xf numFmtId="0" fontId="0" fillId="0" borderId="4" xfId="0" applyFont="1" applyBorder="1" applyAlignment="1" applyProtection="1">
      <alignment vertical="center"/>
      <protection locked="0"/>
    </xf>
    <xf numFmtId="0" fontId="0" fillId="0" borderId="66" xfId="0" applyFont="1" applyBorder="1" applyAlignment="1" applyProtection="1">
      <alignment vertical="center"/>
      <protection locked="0"/>
    </xf>
    <xf numFmtId="183" fontId="0" fillId="2" borderId="10" xfId="0" applyNumberFormat="1" applyFont="1" applyFill="1" applyBorder="1" applyAlignment="1">
      <alignment vertical="center"/>
    </xf>
    <xf numFmtId="176" fontId="0" fillId="0" borderId="67" xfId="0" applyNumberFormat="1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68" xfId="0" applyFont="1" applyBorder="1" applyAlignment="1" applyProtection="1">
      <alignment vertical="center"/>
      <protection locked="0"/>
    </xf>
    <xf numFmtId="176" fontId="0" fillId="0" borderId="7" xfId="0" applyNumberFormat="1" applyFont="1" applyBorder="1" applyAlignment="1" applyProtection="1">
      <alignment vertical="center"/>
      <protection locked="0"/>
    </xf>
    <xf numFmtId="176" fontId="0" fillId="0" borderId="69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55" xfId="0" applyFont="1" applyBorder="1" applyAlignment="1" applyProtection="1">
      <alignment vertical="center"/>
      <protection locked="0"/>
    </xf>
    <xf numFmtId="176" fontId="0" fillId="0" borderId="47" xfId="0" applyNumberFormat="1" applyFont="1" applyBorder="1" applyAlignment="1" applyProtection="1">
      <alignment vertical="center"/>
      <protection locked="0"/>
    </xf>
    <xf numFmtId="183" fontId="0" fillId="2" borderId="25" xfId="0" applyNumberFormat="1" applyFont="1" applyFill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183" fontId="0" fillId="2" borderId="6" xfId="0" applyNumberFormat="1" applyFont="1" applyFill="1" applyBorder="1" applyAlignment="1">
      <alignment vertical="center"/>
    </xf>
    <xf numFmtId="176" fontId="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6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center" vertical="center"/>
      <protection locked="0"/>
    </xf>
    <xf numFmtId="183" fontId="0" fillId="2" borderId="71" xfId="0" applyNumberFormat="1" applyFont="1" applyFill="1" applyBorder="1" applyAlignment="1">
      <alignment vertical="center"/>
    </xf>
    <xf numFmtId="176" fontId="0" fillId="0" borderId="69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83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vertical="center" wrapText="1"/>
    </xf>
    <xf numFmtId="38" fontId="0" fillId="0" borderId="6" xfId="17" applyFont="1" applyBorder="1" applyAlignment="1" applyProtection="1">
      <alignment horizontal="center" vertical="center"/>
      <protection locked="0"/>
    </xf>
    <xf numFmtId="38" fontId="0" fillId="0" borderId="10" xfId="17" applyFont="1" applyBorder="1" applyAlignment="1" applyProtection="1">
      <alignment horizontal="center" vertical="center"/>
      <protection locked="0"/>
    </xf>
    <xf numFmtId="38" fontId="0" fillId="0" borderId="70" xfId="17" applyFont="1" applyBorder="1" applyAlignment="1" applyProtection="1">
      <alignment horizontal="center" vertical="center"/>
      <protection locked="0"/>
    </xf>
    <xf numFmtId="40" fontId="0" fillId="2" borderId="25" xfId="17" applyNumberFormat="1" applyFont="1" applyFill="1" applyBorder="1" applyAlignment="1">
      <alignment horizontal="center" vertical="center"/>
    </xf>
    <xf numFmtId="40" fontId="0" fillId="0" borderId="6" xfId="17" applyNumberFormat="1" applyFont="1" applyBorder="1" applyAlignment="1" applyProtection="1">
      <alignment horizontal="center" vertical="center"/>
      <protection locked="0"/>
    </xf>
    <xf numFmtId="40" fontId="0" fillId="0" borderId="10" xfId="17" applyNumberFormat="1" applyFont="1" applyBorder="1" applyAlignment="1" applyProtection="1">
      <alignment horizontal="center" vertical="center"/>
      <protection locked="0"/>
    </xf>
    <xf numFmtId="40" fontId="0" fillId="0" borderId="70" xfId="17" applyNumberFormat="1" applyFont="1" applyBorder="1" applyAlignment="1" applyProtection="1">
      <alignment horizontal="center" vertical="center"/>
      <protection locked="0"/>
    </xf>
    <xf numFmtId="222" fontId="0" fillId="0" borderId="5" xfId="0" applyNumberFormat="1" applyFont="1" applyBorder="1" applyAlignment="1" applyProtection="1">
      <alignment vertical="center"/>
      <protection locked="0"/>
    </xf>
    <xf numFmtId="222" fontId="0" fillId="0" borderId="10" xfId="0" applyNumberFormat="1" applyFont="1" applyBorder="1" applyAlignment="1" applyProtection="1">
      <alignment vertical="center"/>
      <protection locked="0"/>
    </xf>
    <xf numFmtId="222" fontId="0" fillId="0" borderId="1" xfId="0" applyNumberFormat="1" applyFont="1" applyBorder="1" applyAlignment="1" applyProtection="1">
      <alignment vertical="center"/>
      <protection locked="0"/>
    </xf>
    <xf numFmtId="222" fontId="0" fillId="0" borderId="25" xfId="0" applyNumberFormat="1" applyFont="1" applyBorder="1" applyAlignment="1">
      <alignment vertical="center"/>
    </xf>
    <xf numFmtId="5" fontId="0" fillId="0" borderId="5" xfId="0" applyNumberFormat="1" applyFont="1" applyBorder="1" applyAlignment="1" applyProtection="1">
      <alignment vertical="center"/>
      <protection locked="0"/>
    </xf>
    <xf numFmtId="5" fontId="0" fillId="0" borderId="10" xfId="0" applyNumberFormat="1" applyFont="1" applyBorder="1" applyAlignment="1" applyProtection="1">
      <alignment vertical="center"/>
      <protection locked="0"/>
    </xf>
    <xf numFmtId="5" fontId="0" fillId="0" borderId="70" xfId="0" applyNumberFormat="1" applyFont="1" applyBorder="1" applyAlignment="1" applyProtection="1">
      <alignment vertical="center"/>
      <protection locked="0"/>
    </xf>
    <xf numFmtId="5" fontId="0" fillId="0" borderId="1" xfId="0" applyNumberFormat="1" applyFont="1" applyBorder="1" applyAlignment="1" applyProtection="1">
      <alignment vertical="center"/>
      <protection locked="0"/>
    </xf>
    <xf numFmtId="180" fontId="0" fillId="0" borderId="54" xfId="0" applyNumberFormat="1" applyBorder="1" applyAlignment="1" applyProtection="1">
      <alignment horizontal="right" vertical="center"/>
      <protection locked="0"/>
    </xf>
    <xf numFmtId="180" fontId="0" fillId="2" borderId="44" xfId="17" applyNumberFormat="1" applyFill="1" applyBorder="1" applyAlignment="1">
      <alignment horizontal="right" vertical="center"/>
    </xf>
    <xf numFmtId="180" fontId="0" fillId="0" borderId="5" xfId="0" applyNumberFormat="1" applyBorder="1" applyAlignment="1" applyProtection="1">
      <alignment horizontal="right" vertical="center"/>
      <protection locked="0"/>
    </xf>
    <xf numFmtId="180" fontId="0" fillId="2" borderId="73" xfId="17" applyNumberFormat="1" applyFill="1" applyBorder="1" applyAlignment="1">
      <alignment horizontal="right" vertical="center"/>
    </xf>
    <xf numFmtId="180" fontId="0" fillId="0" borderId="45" xfId="0" applyNumberFormat="1" applyBorder="1" applyAlignment="1" applyProtection="1">
      <alignment vertical="center"/>
      <protection locked="0"/>
    </xf>
    <xf numFmtId="180" fontId="0" fillId="0" borderId="6" xfId="0" applyNumberFormat="1" applyBorder="1" applyAlignment="1" applyProtection="1">
      <alignment vertical="center"/>
      <protection locked="0"/>
    </xf>
    <xf numFmtId="180" fontId="0" fillId="2" borderId="44" xfId="0" applyNumberFormat="1" applyFill="1" applyBorder="1" applyAlignment="1">
      <alignment vertical="center"/>
    </xf>
    <xf numFmtId="180" fontId="0" fillId="0" borderId="68" xfId="0" applyNumberFormat="1" applyBorder="1" applyAlignment="1" applyProtection="1">
      <alignment horizontal="right" vertical="center"/>
      <protection locked="0"/>
    </xf>
    <xf numFmtId="180" fontId="0" fillId="0" borderId="10" xfId="0" applyNumberFormat="1" applyBorder="1" applyAlignment="1" applyProtection="1">
      <alignment horizontal="right" vertical="center"/>
      <protection locked="0"/>
    </xf>
    <xf numFmtId="180" fontId="0" fillId="2" borderId="29" xfId="17" applyNumberFormat="1" applyFill="1" applyBorder="1" applyAlignment="1">
      <alignment horizontal="right" vertical="center"/>
    </xf>
    <xf numFmtId="180" fontId="0" fillId="0" borderId="9" xfId="0" applyNumberFormat="1" applyBorder="1" applyAlignment="1" applyProtection="1">
      <alignment vertical="center"/>
      <protection locked="0"/>
    </xf>
    <xf numFmtId="180" fontId="0" fillId="0" borderId="10" xfId="0" applyNumberFormat="1" applyBorder="1" applyAlignment="1" applyProtection="1">
      <alignment vertical="center"/>
      <protection locked="0"/>
    </xf>
    <xf numFmtId="180" fontId="0" fillId="0" borderId="6" xfId="0" applyNumberFormat="1" applyBorder="1" applyAlignment="1" applyProtection="1">
      <alignment horizontal="right" vertical="center"/>
      <protection locked="0"/>
    </xf>
    <xf numFmtId="180" fontId="0" fillId="0" borderId="12" xfId="0" applyNumberFormat="1" applyBorder="1" applyAlignment="1" applyProtection="1">
      <alignment vertical="center"/>
      <protection locked="0"/>
    </xf>
    <xf numFmtId="180" fontId="0" fillId="0" borderId="70" xfId="0" applyNumberFormat="1" applyBorder="1" applyAlignment="1" applyProtection="1">
      <alignment vertical="center"/>
      <protection locked="0"/>
    </xf>
    <xf numFmtId="180" fontId="0" fillId="2" borderId="25" xfId="17" applyNumberFormat="1" applyFill="1" applyBorder="1" applyAlignment="1">
      <alignment vertical="center"/>
    </xf>
    <xf numFmtId="180" fontId="0" fillId="2" borderId="13" xfId="17" applyNumberFormat="1" applyFill="1" applyBorder="1" applyAlignment="1">
      <alignment horizontal="right" vertical="center"/>
    </xf>
    <xf numFmtId="180" fontId="0" fillId="2" borderId="25" xfId="0" applyNumberFormat="1" applyFill="1" applyBorder="1" applyAlignment="1">
      <alignment vertical="center"/>
    </xf>
    <xf numFmtId="185" fontId="0" fillId="0" borderId="5" xfId="0" applyNumberFormat="1" applyFont="1" applyBorder="1" applyAlignment="1" applyProtection="1">
      <alignment vertical="center"/>
      <protection locked="0"/>
    </xf>
    <xf numFmtId="185" fontId="0" fillId="0" borderId="10" xfId="0" applyNumberFormat="1" applyFont="1" applyBorder="1" applyAlignment="1" applyProtection="1">
      <alignment vertical="center"/>
      <protection locked="0"/>
    </xf>
    <xf numFmtId="185" fontId="0" fillId="0" borderId="1" xfId="0" applyNumberFormat="1" applyFont="1" applyBorder="1" applyAlignment="1" applyProtection="1">
      <alignment vertical="center"/>
      <protection locked="0"/>
    </xf>
    <xf numFmtId="185" fontId="0" fillId="2" borderId="2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85" fontId="0" fillId="0" borderId="6" xfId="0" applyNumberFormat="1" applyFill="1" applyBorder="1" applyAlignment="1" applyProtection="1">
      <alignment horizontal="center" vertical="center"/>
      <protection locked="0"/>
    </xf>
    <xf numFmtId="185" fontId="0" fillId="0" borderId="10" xfId="0" applyNumberFormat="1" applyFill="1" applyBorder="1" applyAlignment="1" applyProtection="1">
      <alignment horizontal="center" vertical="center"/>
      <protection locked="0"/>
    </xf>
    <xf numFmtId="185" fontId="0" fillId="0" borderId="10" xfId="0" applyNumberFormat="1" applyFill="1" applyBorder="1" applyAlignment="1" applyProtection="1">
      <alignment vertical="center"/>
      <protection locked="0"/>
    </xf>
    <xf numFmtId="185" fontId="0" fillId="0" borderId="1" xfId="0" applyNumberFormat="1" applyFill="1" applyBorder="1" applyAlignment="1" applyProtection="1">
      <alignment vertical="center"/>
      <protection locked="0"/>
    </xf>
    <xf numFmtId="185" fontId="0" fillId="2" borderId="20" xfId="0" applyNumberFormat="1" applyFill="1" applyBorder="1" applyAlignment="1">
      <alignment vertical="center"/>
    </xf>
    <xf numFmtId="185" fontId="0" fillId="0" borderId="6" xfId="0" applyNumberFormat="1" applyBorder="1" applyAlignment="1" applyProtection="1">
      <alignment vertical="center"/>
      <protection locked="0"/>
    </xf>
    <xf numFmtId="185" fontId="0" fillId="0" borderId="10" xfId="0" applyNumberFormat="1" applyBorder="1" applyAlignment="1" applyProtection="1">
      <alignment horizontal="center"/>
      <protection locked="0"/>
    </xf>
    <xf numFmtId="185" fontId="0" fillId="0" borderId="10" xfId="0" applyNumberFormat="1" applyBorder="1" applyAlignment="1" applyProtection="1">
      <alignment vertical="center"/>
      <protection locked="0"/>
    </xf>
    <xf numFmtId="185" fontId="0" fillId="0" borderId="1" xfId="0" applyNumberFormat="1" applyBorder="1" applyAlignment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82" fontId="0" fillId="0" borderId="74" xfId="0" applyNumberFormat="1" applyFill="1" applyBorder="1" applyAlignment="1" applyProtection="1">
      <alignment horizontal="right" vertical="center"/>
      <protection locked="0"/>
    </xf>
    <xf numFmtId="0" fontId="0" fillId="0" borderId="75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82" fontId="0" fillId="2" borderId="31" xfId="0" applyNumberFormat="1" applyFill="1" applyBorder="1" applyAlignment="1">
      <alignment horizontal="right" vertical="center"/>
    </xf>
    <xf numFmtId="182" fontId="0" fillId="2" borderId="26" xfId="0" applyNumberFormat="1" applyFill="1" applyBorder="1" applyAlignment="1">
      <alignment horizontal="right" vertical="center"/>
    </xf>
    <xf numFmtId="0" fontId="0" fillId="2" borderId="76" xfId="0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2" borderId="72" xfId="0" applyNumberFormat="1" applyFill="1" applyBorder="1" applyAlignment="1">
      <alignment vertical="center"/>
    </xf>
    <xf numFmtId="5" fontId="0" fillId="2" borderId="13" xfId="0" applyNumberFormat="1" applyFill="1" applyBorder="1" applyAlignment="1">
      <alignment vertical="center"/>
    </xf>
    <xf numFmtId="0" fontId="0" fillId="2" borderId="30" xfId="0" applyNumberFormat="1" applyFill="1" applyBorder="1" applyAlignment="1">
      <alignment vertical="center"/>
    </xf>
    <xf numFmtId="5" fontId="0" fillId="2" borderId="15" xfId="0" applyNumberFormat="1" applyFill="1" applyBorder="1" applyAlignment="1">
      <alignment vertical="center"/>
    </xf>
    <xf numFmtId="5" fontId="0" fillId="2" borderId="13" xfId="0" applyNumberFormat="1" applyFill="1" applyBorder="1" applyAlignment="1">
      <alignment horizontal="right" vertical="center"/>
    </xf>
    <xf numFmtId="5" fontId="0" fillId="2" borderId="25" xfId="0" applyNumberFormat="1" applyFill="1" applyBorder="1" applyAlignment="1">
      <alignment horizontal="right" vertical="center"/>
    </xf>
    <xf numFmtId="0" fontId="0" fillId="0" borderId="78" xfId="0" applyNumberFormat="1" applyFill="1" applyBorder="1" applyAlignment="1" applyProtection="1">
      <alignment vertical="center"/>
      <protection locked="0"/>
    </xf>
    <xf numFmtId="0" fontId="0" fillId="0" borderId="79" xfId="0" applyNumberFormat="1" applyFill="1" applyBorder="1" applyAlignment="1" applyProtection="1">
      <alignment vertical="center"/>
      <protection locked="0"/>
    </xf>
    <xf numFmtId="5" fontId="9" fillId="2" borderId="25" xfId="0" applyNumberFormat="1" applyFont="1" applyFill="1" applyBorder="1" applyAlignment="1">
      <alignment vertical="center"/>
    </xf>
    <xf numFmtId="0" fontId="0" fillId="0" borderId="80" xfId="0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38" fontId="0" fillId="0" borderId="81" xfId="17" applyBorder="1" applyAlignment="1">
      <alignment horizontal="center" vertical="center" wrapText="1"/>
    </xf>
    <xf numFmtId="38" fontId="0" fillId="0" borderId="82" xfId="17" applyFont="1" applyBorder="1" applyAlignment="1">
      <alignment horizontal="center" vertical="center" wrapText="1"/>
    </xf>
    <xf numFmtId="0" fontId="8" fillId="0" borderId="75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5" fontId="3" fillId="0" borderId="73" xfId="0" applyNumberFormat="1" applyFont="1" applyBorder="1" applyAlignment="1">
      <alignment horizontal="center" vertical="center"/>
    </xf>
    <xf numFmtId="5" fontId="3" fillId="0" borderId="29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20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27" xfId="0" applyNumberFormat="1" applyFill="1" applyBorder="1" applyAlignment="1">
      <alignment vertical="center"/>
    </xf>
    <xf numFmtId="0" fontId="0" fillId="2" borderId="34" xfId="0" applyNumberFormat="1" applyFill="1" applyBorder="1" applyAlignment="1">
      <alignment vertical="center"/>
    </xf>
    <xf numFmtId="0" fontId="0" fillId="2" borderId="23" xfId="0" applyNumberFormat="1" applyFill="1" applyBorder="1" applyAlignment="1">
      <alignment vertical="center"/>
    </xf>
    <xf numFmtId="5" fontId="0" fillId="2" borderId="28" xfId="0" applyNumberFormat="1" applyFont="1" applyFill="1" applyBorder="1" applyAlignment="1">
      <alignment vertical="center"/>
    </xf>
    <xf numFmtId="5" fontId="0" fillId="2" borderId="83" xfId="0" applyNumberFormat="1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2" borderId="16" xfId="0" applyNumberFormat="1" applyFill="1" applyBorder="1" applyAlignment="1">
      <alignment vertical="center"/>
    </xf>
    <xf numFmtId="0" fontId="0" fillId="2" borderId="16" xfId="0" applyNumberFormat="1" applyFont="1" applyFill="1" applyBorder="1" applyAlignment="1">
      <alignment vertical="center"/>
    </xf>
    <xf numFmtId="215" fontId="0" fillId="2" borderId="26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5" fontId="9" fillId="2" borderId="28" xfId="0" applyNumberFormat="1" applyFont="1" applyFill="1" applyBorder="1" applyAlignment="1">
      <alignment vertical="center"/>
    </xf>
    <xf numFmtId="0" fontId="9" fillId="3" borderId="84" xfId="0" applyNumberFormat="1" applyFont="1" applyFill="1" applyBorder="1" applyAlignment="1">
      <alignment vertical="center"/>
    </xf>
    <xf numFmtId="0" fontId="0" fillId="0" borderId="8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6" xfId="0" applyNumberFormat="1" applyFont="1" applyBorder="1" applyAlignment="1">
      <alignment horizontal="center" vertical="center"/>
    </xf>
    <xf numFmtId="0" fontId="0" fillId="0" borderId="56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0" fillId="0" borderId="87" xfId="0" applyFont="1" applyFill="1" applyBorder="1" applyAlignment="1" applyProtection="1">
      <alignment horizontal="center"/>
      <protection locked="0"/>
    </xf>
    <xf numFmtId="0" fontId="0" fillId="0" borderId="48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88" xfId="0" applyFont="1" applyFill="1" applyBorder="1" applyAlignment="1" applyProtection="1">
      <alignment horizontal="center"/>
      <protection locked="0"/>
    </xf>
    <xf numFmtId="0" fontId="0" fillId="0" borderId="89" xfId="0" applyFont="1" applyFill="1" applyBorder="1" applyAlignment="1" applyProtection="1">
      <alignment horizontal="center"/>
      <protection locked="0"/>
    </xf>
    <xf numFmtId="0" fontId="0" fillId="2" borderId="66" xfId="0" applyNumberFormat="1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2" borderId="9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 applyProtection="1">
      <alignment horizontal="center"/>
      <protection locked="0"/>
    </xf>
    <xf numFmtId="0" fontId="0" fillId="0" borderId="61" xfId="0" applyFont="1" applyFill="1" applyBorder="1" applyAlignment="1" applyProtection="1">
      <alignment horizontal="center"/>
      <protection locked="0"/>
    </xf>
    <xf numFmtId="0" fontId="2" fillId="4" borderId="33" xfId="0" applyFont="1" applyFill="1" applyBorder="1" applyAlignment="1">
      <alignment horizontal="center" vertical="center" wrapText="1"/>
    </xf>
    <xf numFmtId="0" fontId="9" fillId="3" borderId="21" xfId="0" applyNumberFormat="1" applyFont="1" applyFill="1" applyBorder="1" applyAlignment="1">
      <alignment horizontal="center" vertical="center"/>
    </xf>
    <xf numFmtId="0" fontId="9" fillId="3" borderId="20" xfId="0" applyNumberFormat="1" applyFont="1" applyFill="1" applyBorder="1" applyAlignment="1">
      <alignment horizontal="center" vertical="center"/>
    </xf>
    <xf numFmtId="0" fontId="9" fillId="4" borderId="92" xfId="0" applyNumberFormat="1" applyFont="1" applyFill="1" applyBorder="1" applyAlignment="1">
      <alignment horizontal="center" vertical="center"/>
    </xf>
    <xf numFmtId="0" fontId="9" fillId="4" borderId="93" xfId="0" applyNumberFormat="1" applyFont="1" applyFill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 applyProtection="1">
      <alignment horizontal="left" vertical="center" wrapText="1"/>
      <protection locked="0"/>
    </xf>
    <xf numFmtId="0" fontId="0" fillId="0" borderId="96" xfId="0" applyFont="1" applyBorder="1" applyAlignment="1" applyProtection="1">
      <alignment horizontal="left" wrapText="1"/>
      <protection locked="0"/>
    </xf>
    <xf numFmtId="0" fontId="0" fillId="0" borderId="97" xfId="0" applyFont="1" applyBorder="1" applyAlignment="1" applyProtection="1">
      <alignment horizontal="left" wrapText="1"/>
      <protection locked="0"/>
    </xf>
    <xf numFmtId="0" fontId="0" fillId="0" borderId="95" xfId="0" applyFont="1" applyBorder="1" applyAlignment="1" applyProtection="1">
      <alignment horizontal="center" vertical="center"/>
      <protection locked="0"/>
    </xf>
    <xf numFmtId="0" fontId="0" fillId="0" borderId="96" xfId="0" applyFont="1" applyBorder="1" applyAlignment="1" applyProtection="1">
      <alignment horizontal="center" vertical="center"/>
      <protection locked="0"/>
    </xf>
    <xf numFmtId="0" fontId="0" fillId="0" borderId="97" xfId="0" applyFont="1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/>
      <protection locked="0"/>
    </xf>
    <xf numFmtId="0" fontId="0" fillId="0" borderId="97" xfId="0" applyBorder="1" applyAlignment="1" applyProtection="1">
      <alignment/>
      <protection locked="0"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98" xfId="0" applyFill="1" applyBorder="1" applyAlignment="1" applyProtection="1">
      <alignment horizontal="center" vertical="center"/>
      <protection/>
    </xf>
    <xf numFmtId="0" fontId="0" fillId="0" borderId="99" xfId="0" applyFill="1" applyBorder="1" applyAlignment="1" applyProtection="1">
      <alignment horizontal="center" vertical="center"/>
      <protection/>
    </xf>
    <xf numFmtId="0" fontId="0" fillId="0" borderId="8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64" xfId="0" applyFont="1" applyFill="1" applyBorder="1" applyAlignment="1" applyProtection="1">
      <alignment horizontal="center"/>
      <protection locked="0"/>
    </xf>
    <xf numFmtId="183" fontId="0" fillId="2" borderId="22" xfId="0" applyNumberFormat="1" applyFont="1" applyFill="1" applyBorder="1" applyAlignment="1">
      <alignment vertical="center"/>
    </xf>
    <xf numFmtId="183" fontId="0" fillId="2" borderId="100" xfId="0" applyNumberFormat="1" applyFont="1" applyFill="1" applyBorder="1" applyAlignment="1">
      <alignment vertical="center"/>
    </xf>
    <xf numFmtId="183" fontId="0" fillId="2" borderId="46" xfId="0" applyNumberFormat="1" applyFont="1" applyFill="1" applyBorder="1" applyAlignment="1">
      <alignment vertical="center"/>
    </xf>
    <xf numFmtId="0" fontId="0" fillId="0" borderId="26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101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horizontal="center"/>
      <protection locked="0"/>
    </xf>
    <xf numFmtId="0" fontId="0" fillId="0" borderId="29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83" fontId="0" fillId="2" borderId="21" xfId="0" applyNumberFormat="1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38" fontId="0" fillId="2" borderId="19" xfId="17" applyFont="1" applyFill="1" applyBorder="1" applyAlignment="1">
      <alignment horizontal="center" vertical="center"/>
    </xf>
    <xf numFmtId="38" fontId="0" fillId="2" borderId="65" xfId="17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5" fontId="9" fillId="2" borderId="13" xfId="0" applyNumberFormat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right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 wrapText="1"/>
    </xf>
    <xf numFmtId="38" fontId="0" fillId="2" borderId="44" xfId="17" applyFont="1" applyFill="1" applyBorder="1" applyAlignment="1">
      <alignment horizontal="center" vertical="center"/>
    </xf>
    <xf numFmtId="38" fontId="0" fillId="2" borderId="69" xfId="17" applyFont="1" applyFill="1" applyBorder="1" applyAlignment="1">
      <alignment horizontal="center" vertical="center"/>
    </xf>
    <xf numFmtId="0" fontId="0" fillId="2" borderId="104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/>
    </xf>
    <xf numFmtId="0" fontId="2" fillId="2" borderId="23" xfId="0" applyFont="1" applyFill="1" applyBorder="1" applyAlignment="1" applyProtection="1">
      <alignment horizontal="center" vertical="center"/>
      <protection/>
    </xf>
    <xf numFmtId="0" fontId="2" fillId="2" borderId="34" xfId="0" applyFont="1" applyFill="1" applyBorder="1" applyAlignment="1" applyProtection="1">
      <alignment horizontal="center" vertical="center"/>
      <protection/>
    </xf>
    <xf numFmtId="0" fontId="2" fillId="2" borderId="72" xfId="0" applyFont="1" applyFill="1" applyBorder="1" applyAlignment="1" applyProtection="1">
      <alignment horizontal="center" vertical="center"/>
      <protection/>
    </xf>
    <xf numFmtId="0" fontId="2" fillId="2" borderId="28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4" borderId="77" xfId="0" applyFont="1" applyFill="1" applyBorder="1" applyAlignment="1">
      <alignment horizontal="center" vertical="center" wrapText="1"/>
    </xf>
    <xf numFmtId="0" fontId="2" fillId="4" borderId="75" xfId="0" applyFont="1" applyFill="1" applyBorder="1" applyAlignment="1">
      <alignment horizontal="center" vertical="center" wrapText="1"/>
    </xf>
    <xf numFmtId="0" fontId="0" fillId="4" borderId="106" xfId="0" applyFont="1" applyFill="1" applyBorder="1" applyAlignment="1">
      <alignment horizontal="center" vertical="center"/>
    </xf>
    <xf numFmtId="0" fontId="0" fillId="4" borderId="83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108" xfId="0" applyFont="1" applyFill="1" applyBorder="1" applyAlignment="1">
      <alignment horizontal="center" vertical="center"/>
    </xf>
    <xf numFmtId="192" fontId="7" fillId="4" borderId="77" xfId="0" applyNumberFormat="1" applyFont="1" applyFill="1" applyBorder="1" applyAlignment="1">
      <alignment horizontal="center" vertical="center"/>
    </xf>
    <xf numFmtId="192" fontId="7" fillId="4" borderId="75" xfId="0" applyNumberFormat="1" applyFont="1" applyFill="1" applyBorder="1" applyAlignment="1">
      <alignment horizontal="center" vertical="center"/>
    </xf>
    <xf numFmtId="192" fontId="7" fillId="4" borderId="106" xfId="0" applyNumberFormat="1" applyFont="1" applyFill="1" applyBorder="1" applyAlignment="1">
      <alignment horizontal="center" vertical="center"/>
    </xf>
    <xf numFmtId="192" fontId="7" fillId="4" borderId="83" xfId="0" applyNumberFormat="1" applyFont="1" applyFill="1" applyBorder="1" applyAlignment="1">
      <alignment horizontal="center" vertical="center"/>
    </xf>
    <xf numFmtId="192" fontId="7" fillId="4" borderId="30" xfId="0" applyNumberFormat="1" applyFont="1" applyFill="1" applyBorder="1" applyAlignment="1">
      <alignment horizontal="center" vertical="center"/>
    </xf>
    <xf numFmtId="192" fontId="7" fillId="4" borderId="108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2" borderId="110" xfId="0" applyNumberFormat="1" applyFill="1" applyBorder="1" applyAlignment="1">
      <alignment horizontal="center" vertical="center"/>
    </xf>
    <xf numFmtId="0" fontId="0" fillId="2" borderId="14" xfId="0" applyNumberForma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center" vertical="center"/>
    </xf>
    <xf numFmtId="0" fontId="0" fillId="0" borderId="75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0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2" borderId="14" xfId="0" applyNumberFormat="1" applyFill="1" applyBorder="1" applyAlignment="1">
      <alignment horizontal="right" vertical="center"/>
    </xf>
    <xf numFmtId="0" fontId="0" fillId="2" borderId="23" xfId="0" applyNumberFormat="1" applyFill="1" applyBorder="1" applyAlignment="1">
      <alignment horizontal="right" vertical="center"/>
    </xf>
    <xf numFmtId="5" fontId="0" fillId="2" borderId="14" xfId="0" applyNumberFormat="1" applyFill="1" applyBorder="1" applyAlignment="1">
      <alignment horizontal="right" vertical="center"/>
    </xf>
    <xf numFmtId="5" fontId="0" fillId="2" borderId="23" xfId="0" applyNumberFormat="1" applyFill="1" applyBorder="1" applyAlignment="1">
      <alignment horizontal="right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82" fontId="0" fillId="0" borderId="113" xfId="0" applyNumberFormat="1" applyFill="1" applyBorder="1" applyAlignment="1" applyProtection="1">
      <alignment horizontal="center" vertical="center"/>
      <protection locked="0"/>
    </xf>
    <xf numFmtId="182" fontId="0" fillId="0" borderId="114" xfId="0" applyNumberForma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2" fontId="0" fillId="2" borderId="115" xfId="0" applyNumberFormat="1" applyFill="1" applyBorder="1" applyAlignment="1">
      <alignment horizontal="right" vertical="center"/>
    </xf>
    <xf numFmtId="182" fontId="0" fillId="2" borderId="116" xfId="0" applyNumberFormat="1" applyFill="1" applyBorder="1" applyAlignment="1">
      <alignment horizontal="right" vertical="center"/>
    </xf>
    <xf numFmtId="0" fontId="3" fillId="0" borderId="117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3" fillId="0" borderId="7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7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38" fontId="0" fillId="0" borderId="118" xfId="17" applyFont="1" applyBorder="1" applyAlignment="1">
      <alignment horizontal="center" vertical="center" wrapText="1"/>
    </xf>
    <xf numFmtId="38" fontId="0" fillId="0" borderId="119" xfId="17" applyFont="1" applyBorder="1" applyAlignment="1">
      <alignment horizontal="center" vertical="center" wrapText="1"/>
    </xf>
    <xf numFmtId="38" fontId="0" fillId="0" borderId="120" xfId="17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38" fontId="0" fillId="0" borderId="121" xfId="17" applyBorder="1" applyAlignment="1">
      <alignment horizontal="right" vertical="center" wrapText="1"/>
    </xf>
    <xf numFmtId="38" fontId="0" fillId="0" borderId="43" xfId="17" applyBorder="1" applyAlignment="1">
      <alignment horizontal="right" vertical="center" wrapText="1"/>
    </xf>
    <xf numFmtId="0" fontId="0" fillId="0" borderId="122" xfId="0" applyBorder="1" applyAlignment="1">
      <alignment vertical="center" wrapText="1"/>
    </xf>
    <xf numFmtId="0" fontId="0" fillId="0" borderId="123" xfId="0" applyBorder="1" applyAlignment="1">
      <alignment vertical="center" wrapText="1"/>
    </xf>
    <xf numFmtId="0" fontId="0" fillId="0" borderId="124" xfId="0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25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8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117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6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53" xfId="0" applyFill="1" applyBorder="1" applyAlignment="1" applyProtection="1">
      <alignment vertical="center"/>
      <protection locked="0"/>
    </xf>
    <xf numFmtId="0" fontId="0" fillId="0" borderId="68" xfId="0" applyFill="1" applyBorder="1" applyAlignment="1" applyProtection="1">
      <alignment vertical="center"/>
      <protection locked="0"/>
    </xf>
    <xf numFmtId="0" fontId="0" fillId="0" borderId="49" xfId="0" applyFont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53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8" fillId="0" borderId="94" xfId="0" applyFont="1" applyBorder="1" applyAlignment="1">
      <alignment horizontal="left" vertical="center" wrapText="1"/>
    </xf>
    <xf numFmtId="0" fontId="8" fillId="0" borderId="9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right" vertical="center" wrapText="1"/>
    </xf>
    <xf numFmtId="0" fontId="0" fillId="0" borderId="65" xfId="0" applyFont="1" applyBorder="1" applyAlignment="1">
      <alignment horizontal="right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0" fillId="0" borderId="94" xfId="0" applyFont="1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76" xfId="0" applyFont="1" applyBorder="1" applyAlignment="1" applyProtection="1">
      <alignment vertical="center" wrapText="1"/>
      <protection locked="0"/>
    </xf>
    <xf numFmtId="0" fontId="0" fillId="0" borderId="68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73" xfId="0" applyFont="1" applyBorder="1" applyAlignment="1" applyProtection="1">
      <alignment vertical="center" wrapText="1"/>
      <protection locked="0"/>
    </xf>
    <xf numFmtId="0" fontId="0" fillId="0" borderId="105" xfId="0" applyFont="1" applyBorder="1" applyAlignment="1" applyProtection="1">
      <alignment vertical="center" wrapText="1"/>
      <protection locked="0"/>
    </xf>
    <xf numFmtId="0" fontId="0" fillId="0" borderId="54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7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9" xfId="0" applyNumberFormat="1" applyBorder="1" applyAlignment="1" applyProtection="1">
      <alignment horizontal="right" vertical="center"/>
      <protection locked="0"/>
    </xf>
    <xf numFmtId="180" fontId="0" fillId="0" borderId="68" xfId="0" applyNumberFormat="1" applyBorder="1" applyAlignment="1" applyProtection="1">
      <alignment horizontal="right" vertical="center"/>
      <protection locked="0"/>
    </xf>
    <xf numFmtId="180" fontId="0" fillId="0" borderId="53" xfId="0" applyNumberFormat="1" applyBorder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0" fontId="0" fillId="0" borderId="127" xfId="0" applyNumberFormat="1" applyBorder="1" applyAlignment="1" applyProtection="1">
      <alignment horizontal="center" vertical="center"/>
      <protection locked="0"/>
    </xf>
    <xf numFmtId="180" fontId="0" fillId="0" borderId="66" xfId="0" applyNumberFormat="1" applyBorder="1" applyAlignment="1" applyProtection="1">
      <alignment horizontal="center" vertical="center"/>
      <protection locked="0"/>
    </xf>
    <xf numFmtId="180" fontId="0" fillId="0" borderId="15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80" fontId="0" fillId="0" borderId="73" xfId="0" applyNumberFormat="1" applyBorder="1" applyAlignment="1" applyProtection="1">
      <alignment horizontal="right" vertical="center"/>
      <protection locked="0"/>
    </xf>
    <xf numFmtId="180" fontId="0" fillId="0" borderId="54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0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0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3.375" style="0" customWidth="1"/>
    <col min="10" max="10" width="1.4921875" style="0" customWidth="1"/>
  </cols>
  <sheetData>
    <row r="1" spans="1:10" ht="14.25" thickBot="1">
      <c r="A1" s="191"/>
      <c r="B1" s="191"/>
      <c r="C1" s="191"/>
      <c r="D1" s="191"/>
      <c r="E1" s="191"/>
      <c r="F1" s="191"/>
      <c r="G1" s="191"/>
      <c r="H1" s="191"/>
      <c r="I1" s="191"/>
      <c r="J1" s="191"/>
    </row>
    <row r="2" spans="1:10" ht="22.5" customHeight="1" thickBot="1">
      <c r="A2" s="330" t="s">
        <v>130</v>
      </c>
      <c r="B2" s="365"/>
      <c r="C2" s="366"/>
      <c r="D2" s="367"/>
      <c r="E2" s="191"/>
      <c r="F2" s="330" t="s">
        <v>131</v>
      </c>
      <c r="G2" s="365"/>
      <c r="H2" s="366"/>
      <c r="I2" s="367"/>
      <c r="J2" s="191"/>
    </row>
    <row r="3" spans="1:10" ht="6" customHeight="1" thickBot="1">
      <c r="A3" s="191"/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3.5">
      <c r="A4" s="191"/>
      <c r="B4" s="191"/>
      <c r="C4" s="191"/>
      <c r="D4" s="191"/>
      <c r="E4" s="191"/>
      <c r="F4" s="191"/>
      <c r="G4" s="372"/>
      <c r="H4" s="191"/>
      <c r="I4" s="373" t="s">
        <v>193</v>
      </c>
      <c r="J4" s="191"/>
    </row>
    <row r="5" spans="1:10" ht="14.25" thickBot="1">
      <c r="A5" s="191"/>
      <c r="B5" s="191"/>
      <c r="C5" s="191"/>
      <c r="D5" s="191"/>
      <c r="E5" s="191"/>
      <c r="F5" s="191"/>
      <c r="G5" s="372"/>
      <c r="H5" s="191"/>
      <c r="I5" s="374"/>
      <c r="J5" s="191"/>
    </row>
    <row r="6" spans="1:10" ht="6.75" customHeight="1" thickBot="1">
      <c r="A6" s="191"/>
      <c r="B6" s="191"/>
      <c r="C6" s="191"/>
      <c r="D6" s="191"/>
      <c r="E6" s="191"/>
      <c r="F6" s="191"/>
      <c r="G6" s="191"/>
      <c r="H6" s="191"/>
      <c r="I6" s="191"/>
      <c r="J6" s="191"/>
    </row>
    <row r="7" spans="1:10" ht="129" customHeight="1" thickBot="1">
      <c r="A7" s="329" t="s">
        <v>266</v>
      </c>
      <c r="B7" s="362" t="s">
        <v>270</v>
      </c>
      <c r="C7" s="368"/>
      <c r="D7" s="368"/>
      <c r="E7" s="368"/>
      <c r="F7" s="368"/>
      <c r="G7" s="368"/>
      <c r="H7" s="368"/>
      <c r="I7" s="369"/>
      <c r="J7" s="191"/>
    </row>
    <row r="8" spans="1:10" ht="14.25" thickBot="1">
      <c r="A8" s="331"/>
      <c r="B8" s="332"/>
      <c r="C8" s="332"/>
      <c r="D8" s="332"/>
      <c r="E8" s="332"/>
      <c r="F8" s="332"/>
      <c r="G8" s="332"/>
      <c r="H8" s="332"/>
      <c r="I8" s="332"/>
      <c r="J8" s="191"/>
    </row>
    <row r="9" spans="1:10" ht="70.5" customHeight="1" thickBot="1">
      <c r="A9" s="370" t="s">
        <v>262</v>
      </c>
      <c r="B9" s="328" t="s">
        <v>263</v>
      </c>
      <c r="C9" s="362" t="s">
        <v>268</v>
      </c>
      <c r="D9" s="363"/>
      <c r="E9" s="363"/>
      <c r="F9" s="363"/>
      <c r="G9" s="363"/>
      <c r="H9" s="363"/>
      <c r="I9" s="364"/>
      <c r="J9" s="191"/>
    </row>
    <row r="10" spans="1:10" ht="70.5" customHeight="1" thickBot="1">
      <c r="A10" s="371"/>
      <c r="B10" s="328" t="s">
        <v>264</v>
      </c>
      <c r="C10" s="362" t="s">
        <v>269</v>
      </c>
      <c r="D10" s="363"/>
      <c r="E10" s="363"/>
      <c r="F10" s="363"/>
      <c r="G10" s="363"/>
      <c r="H10" s="363"/>
      <c r="I10" s="364"/>
      <c r="J10" s="191"/>
    </row>
    <row r="11" spans="1:10" ht="14.25" thickBot="1">
      <c r="A11" s="191"/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1" ht="140.25" customHeight="1" thickBot="1">
      <c r="A12" s="329" t="s">
        <v>267</v>
      </c>
      <c r="B12" s="362" t="s">
        <v>271</v>
      </c>
      <c r="C12" s="363"/>
      <c r="D12" s="363"/>
      <c r="E12" s="363"/>
      <c r="F12" s="363"/>
      <c r="G12" s="363"/>
      <c r="H12" s="363"/>
      <c r="I12" s="364"/>
      <c r="J12" s="191"/>
      <c r="K12" s="191"/>
    </row>
    <row r="13" spans="1:10" ht="13.5">
      <c r="A13" s="191"/>
      <c r="B13" s="191"/>
      <c r="C13" s="191"/>
      <c r="D13" s="191"/>
      <c r="E13" s="191"/>
      <c r="F13" s="191"/>
      <c r="G13" s="191"/>
      <c r="H13" s="191"/>
      <c r="I13" s="191"/>
      <c r="J13" s="191"/>
    </row>
    <row r="14" spans="1:10" ht="13.5">
      <c r="A14" s="191" t="s">
        <v>265</v>
      </c>
      <c r="B14" s="191"/>
      <c r="C14" s="191"/>
      <c r="D14" s="191"/>
      <c r="E14" s="191"/>
      <c r="F14" s="191"/>
      <c r="G14" s="191"/>
      <c r="H14" s="191"/>
      <c r="I14" s="191"/>
      <c r="J14" s="191"/>
    </row>
    <row r="15" spans="1:10" ht="13.5">
      <c r="A15" s="191"/>
      <c r="B15" s="191"/>
      <c r="C15" s="191"/>
      <c r="D15" s="191"/>
      <c r="E15" s="191"/>
      <c r="F15" s="191"/>
      <c r="G15" s="191"/>
      <c r="H15" s="191"/>
      <c r="I15" s="191"/>
      <c r="J15" s="191"/>
    </row>
    <row r="16" spans="1:10" ht="13.5">
      <c r="A16" s="191"/>
      <c r="B16" s="191"/>
      <c r="C16" s="191"/>
      <c r="D16" s="191"/>
      <c r="E16" s="191"/>
      <c r="F16" s="191"/>
      <c r="G16" s="191"/>
      <c r="H16" s="191"/>
      <c r="I16" s="191"/>
      <c r="J16" s="191"/>
    </row>
    <row r="17" spans="1:10" ht="13.5">
      <c r="A17" s="191"/>
      <c r="B17" s="191"/>
      <c r="C17" s="191"/>
      <c r="D17" s="191"/>
      <c r="E17" s="191"/>
      <c r="F17" s="191"/>
      <c r="G17" s="191"/>
      <c r="H17" s="191"/>
      <c r="I17" s="191"/>
      <c r="J17" s="191"/>
    </row>
    <row r="18" spans="1:10" ht="13.5">
      <c r="A18" s="191"/>
      <c r="B18" s="191"/>
      <c r="C18" s="191"/>
      <c r="D18" s="191"/>
      <c r="E18" s="191"/>
      <c r="F18" s="191"/>
      <c r="G18" s="191"/>
      <c r="H18" s="191"/>
      <c r="I18" s="191"/>
      <c r="J18" s="191"/>
    </row>
    <row r="19" spans="1:10" ht="13.5">
      <c r="A19" s="191"/>
      <c r="B19" s="191"/>
      <c r="C19" s="191"/>
      <c r="D19" s="191"/>
      <c r="E19" s="191"/>
      <c r="F19" s="191"/>
      <c r="G19" s="191"/>
      <c r="H19" s="191"/>
      <c r="I19" s="191"/>
      <c r="J19" s="191"/>
    </row>
    <row r="20" spans="1:10" ht="13.5">
      <c r="A20" s="191"/>
      <c r="B20" s="191"/>
      <c r="C20" s="191"/>
      <c r="D20" s="191"/>
      <c r="E20" s="191"/>
      <c r="F20" s="191"/>
      <c r="G20" s="191"/>
      <c r="H20" s="191"/>
      <c r="I20" s="191"/>
      <c r="J20" s="191"/>
    </row>
    <row r="21" spans="1:10" ht="13.5">
      <c r="A21" s="191"/>
      <c r="B21" s="191"/>
      <c r="C21" s="191"/>
      <c r="D21" s="191"/>
      <c r="E21" s="191"/>
      <c r="F21" s="191"/>
      <c r="G21" s="191"/>
      <c r="H21" s="191"/>
      <c r="I21" s="191"/>
      <c r="J21" s="191"/>
    </row>
    <row r="22" spans="1:10" ht="13.5">
      <c r="A22" s="191"/>
      <c r="B22" s="191"/>
      <c r="C22" s="191"/>
      <c r="D22" s="191"/>
      <c r="E22" s="191"/>
      <c r="F22" s="191"/>
      <c r="G22" s="191"/>
      <c r="H22" s="191"/>
      <c r="I22" s="191"/>
      <c r="J22" s="191"/>
    </row>
    <row r="23" spans="1:10" ht="13.5">
      <c r="A23" s="191"/>
      <c r="B23" s="191"/>
      <c r="C23" s="191"/>
      <c r="D23" s="191"/>
      <c r="E23" s="191"/>
      <c r="F23" s="191"/>
      <c r="G23" s="191"/>
      <c r="H23" s="191"/>
      <c r="I23" s="191"/>
      <c r="J23" s="191"/>
    </row>
    <row r="24" spans="1:10" ht="13.5">
      <c r="A24" s="191"/>
      <c r="B24" s="191"/>
      <c r="C24" s="191"/>
      <c r="D24" s="191"/>
      <c r="E24" s="191"/>
      <c r="F24" s="191"/>
      <c r="G24" s="191"/>
      <c r="H24" s="191"/>
      <c r="I24" s="191"/>
      <c r="J24" s="191"/>
    </row>
    <row r="25" spans="1:10" ht="13.5">
      <c r="A25" s="191"/>
      <c r="B25" s="191"/>
      <c r="C25" s="191"/>
      <c r="D25" s="191"/>
      <c r="E25" s="191"/>
      <c r="F25" s="191"/>
      <c r="G25" s="191"/>
      <c r="H25" s="191"/>
      <c r="I25" s="191"/>
      <c r="J25" s="191"/>
    </row>
    <row r="26" spans="1:10" ht="13.5">
      <c r="A26" s="191"/>
      <c r="B26" s="191"/>
      <c r="C26" s="191"/>
      <c r="D26" s="191"/>
      <c r="E26" s="191"/>
      <c r="F26" s="191"/>
      <c r="G26" s="191"/>
      <c r="H26" s="191"/>
      <c r="I26" s="191"/>
      <c r="J26" s="191"/>
    </row>
    <row r="27" spans="1:10" ht="13.5">
      <c r="A27" s="191"/>
      <c r="B27" s="191"/>
      <c r="C27" s="191"/>
      <c r="D27" s="191"/>
      <c r="E27" s="191"/>
      <c r="F27" s="191"/>
      <c r="G27" s="191"/>
      <c r="H27" s="191"/>
      <c r="I27" s="191"/>
      <c r="J27" s="191"/>
    </row>
    <row r="28" spans="1:10" ht="13.5">
      <c r="A28" s="191"/>
      <c r="B28" s="191"/>
      <c r="C28" s="191"/>
      <c r="D28" s="191"/>
      <c r="E28" s="191"/>
      <c r="F28" s="191"/>
      <c r="G28" s="191"/>
      <c r="H28" s="191"/>
      <c r="I28" s="191"/>
      <c r="J28" s="191"/>
    </row>
    <row r="29" spans="1:10" ht="13.5">
      <c r="A29" s="191"/>
      <c r="B29" s="191"/>
      <c r="C29" s="191"/>
      <c r="D29" s="191"/>
      <c r="E29" s="191"/>
      <c r="F29" s="191"/>
      <c r="G29" s="191"/>
      <c r="H29" s="191"/>
      <c r="I29" s="191"/>
      <c r="J29" s="191"/>
    </row>
    <row r="30" spans="1:10" ht="13.5">
      <c r="A30" s="191"/>
      <c r="B30" s="191"/>
      <c r="C30" s="191"/>
      <c r="D30" s="191"/>
      <c r="E30" s="191"/>
      <c r="F30" s="191"/>
      <c r="G30" s="191"/>
      <c r="H30" s="191"/>
      <c r="I30" s="191"/>
      <c r="J30" s="191"/>
    </row>
    <row r="31" spans="1:10" ht="13.5">
      <c r="A31" s="191"/>
      <c r="B31" s="191"/>
      <c r="C31" s="191"/>
      <c r="D31" s="191"/>
      <c r="E31" s="191"/>
      <c r="F31" s="191"/>
      <c r="G31" s="191"/>
      <c r="H31" s="191"/>
      <c r="I31" s="191"/>
      <c r="J31" s="191"/>
    </row>
    <row r="32" spans="1:10" ht="13.5">
      <c r="A32" s="191"/>
      <c r="B32" s="191"/>
      <c r="C32" s="191"/>
      <c r="D32" s="191"/>
      <c r="E32" s="191"/>
      <c r="F32" s="191"/>
      <c r="G32" s="191"/>
      <c r="H32" s="191"/>
      <c r="I32" s="191"/>
      <c r="J32" s="191"/>
    </row>
  </sheetData>
  <sheetProtection password="CE4D" sheet="1" objects="1" scenarios="1"/>
  <mergeCells count="9">
    <mergeCell ref="B12:I12"/>
    <mergeCell ref="G2:I2"/>
    <mergeCell ref="B7:I7"/>
    <mergeCell ref="A9:A10"/>
    <mergeCell ref="C9:I9"/>
    <mergeCell ref="C10:I10"/>
    <mergeCell ref="B2:D2"/>
    <mergeCell ref="G4:G5"/>
    <mergeCell ref="I4:I5"/>
  </mergeCells>
  <printOptions/>
  <pageMargins left="0.7874015748031497" right="0.3937007874015748" top="0.7874015748031497" bottom="0.7874015748031497" header="0.5118110236220472" footer="0.5118110236220472"/>
  <pageSetup orientation="portrait" paperSize="9" r:id="rId1"/>
  <headerFooter alignWithMargins="0">
    <oddFooter>&amp;C1&amp;R&amp;8平成18年度　木造耐力壁ジャパンカップ材料・加工データシート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2" width="11.875" style="0" customWidth="1"/>
    <col min="3" max="3" width="0.2421875" style="0" hidden="1" customWidth="1"/>
    <col min="4" max="4" width="11.875" style="0" customWidth="1"/>
    <col min="5" max="5" width="0.6171875" style="0" customWidth="1"/>
    <col min="6" max="7" width="11.875" style="0" customWidth="1"/>
    <col min="8" max="8" width="0.74609375" style="0" customWidth="1"/>
    <col min="9" max="10" width="11.875" style="0" customWidth="1"/>
    <col min="11" max="12" width="12.625" style="0" customWidth="1"/>
    <col min="13" max="13" width="13.125" style="0" customWidth="1"/>
    <col min="14" max="14" width="1.37890625" style="0" customWidth="1"/>
  </cols>
  <sheetData>
    <row r="1" ht="14.25" thickBot="1">
      <c r="A1" s="191"/>
    </row>
    <row r="2" spans="1:12" ht="22.5" customHeight="1" thickBot="1">
      <c r="A2" s="172" t="s">
        <v>130</v>
      </c>
      <c r="B2" s="455">
        <f>'耐力壁概要'!B2</f>
        <v>0</v>
      </c>
      <c r="C2" s="456"/>
      <c r="D2" s="457"/>
      <c r="E2" s="458"/>
      <c r="F2" s="459"/>
      <c r="I2" s="172" t="s">
        <v>131</v>
      </c>
      <c r="J2" s="460">
        <f>'耐力壁概要'!G2</f>
        <v>0</v>
      </c>
      <c r="K2" s="461"/>
      <c r="L2" s="462"/>
    </row>
    <row r="4" ht="3.75" customHeight="1" thickBot="1"/>
    <row r="5" spans="4:13" ht="17.25" customHeight="1">
      <c r="D5" s="463" t="s">
        <v>199</v>
      </c>
      <c r="E5" s="464"/>
      <c r="F5" s="465"/>
      <c r="G5" s="469">
        <f>IF(L13=0,0,L13/(M19/10000))</f>
        <v>0</v>
      </c>
      <c r="H5" s="470"/>
      <c r="I5" s="471"/>
      <c r="K5" s="388" t="s">
        <v>193</v>
      </c>
      <c r="L5" s="175" t="s">
        <v>111</v>
      </c>
      <c r="M5" s="386" t="s">
        <v>111</v>
      </c>
    </row>
    <row r="6" spans="4:13" ht="17.25" customHeight="1" thickBot="1">
      <c r="D6" s="466"/>
      <c r="E6" s="467"/>
      <c r="F6" s="468"/>
      <c r="G6" s="472"/>
      <c r="H6" s="473"/>
      <c r="I6" s="474"/>
      <c r="K6" s="389"/>
      <c r="L6" s="176" t="s">
        <v>197</v>
      </c>
      <c r="M6" s="387"/>
    </row>
    <row r="7" ht="3" customHeight="1"/>
    <row r="8" spans="1:8" s="98" customFormat="1" ht="14.25" thickBot="1">
      <c r="A8" s="283" t="s">
        <v>73</v>
      </c>
      <c r="D8" s="284"/>
      <c r="E8" s="284"/>
      <c r="F8" s="285" t="s">
        <v>225</v>
      </c>
      <c r="G8" s="284"/>
      <c r="H8" s="285"/>
    </row>
    <row r="9" spans="1:12" ht="15.75" customHeight="1" thickBot="1">
      <c r="A9" s="432" t="s">
        <v>185</v>
      </c>
      <c r="B9" s="423" t="s">
        <v>186</v>
      </c>
      <c r="C9" s="170"/>
      <c r="D9" s="430" t="s">
        <v>260</v>
      </c>
      <c r="E9" s="170"/>
      <c r="F9" s="271"/>
      <c r="G9" s="505" t="s">
        <v>74</v>
      </c>
      <c r="H9" s="506"/>
      <c r="I9" s="296" t="s">
        <v>75</v>
      </c>
      <c r="J9" s="296" t="s">
        <v>76</v>
      </c>
      <c r="K9" s="297" t="s">
        <v>44</v>
      </c>
      <c r="L9" s="356" t="s">
        <v>224</v>
      </c>
    </row>
    <row r="10" spans="1:12" ht="15.75" customHeight="1" thickBot="1">
      <c r="A10" s="432"/>
      <c r="B10" s="423"/>
      <c r="C10" s="91"/>
      <c r="D10" s="431"/>
      <c r="E10" s="91"/>
      <c r="F10" s="174" t="s">
        <v>257</v>
      </c>
      <c r="G10" s="507"/>
      <c r="H10" s="508"/>
      <c r="I10" s="273"/>
      <c r="J10" s="273"/>
      <c r="K10" s="281">
        <f>G10+I10+J10</f>
        <v>0</v>
      </c>
      <c r="L10" s="356"/>
    </row>
    <row r="11" spans="1:13" ht="15.75" customHeight="1" thickBot="1">
      <c r="A11" s="432"/>
      <c r="B11" s="423"/>
      <c r="C11" s="91"/>
      <c r="D11" s="431"/>
      <c r="E11" s="91"/>
      <c r="F11" s="174" t="s">
        <v>258</v>
      </c>
      <c r="G11" s="507"/>
      <c r="H11" s="508"/>
      <c r="I11" s="273"/>
      <c r="J11" s="273"/>
      <c r="K11" s="281">
        <f>G11+I11+J11</f>
        <v>0</v>
      </c>
      <c r="L11" s="356"/>
      <c r="M11" s="170"/>
    </row>
    <row r="12" spans="1:13" ht="15.75" customHeight="1" thickBot="1">
      <c r="A12" s="432"/>
      <c r="B12" s="423"/>
      <c r="C12" s="91"/>
      <c r="D12" s="431"/>
      <c r="E12" s="327"/>
      <c r="F12" s="174" t="s">
        <v>77</v>
      </c>
      <c r="G12" s="507"/>
      <c r="H12" s="508"/>
      <c r="I12" s="273"/>
      <c r="J12" s="273"/>
      <c r="K12" s="281">
        <f>G12+I12+J12</f>
        <v>0</v>
      </c>
      <c r="L12" s="356"/>
      <c r="M12" s="170"/>
    </row>
    <row r="13" spans="1:13" ht="15.75" customHeight="1" thickBot="1">
      <c r="A13" s="430"/>
      <c r="B13" s="423"/>
      <c r="C13" s="91"/>
      <c r="D13" s="431"/>
      <c r="E13" s="327"/>
      <c r="F13" s="272" t="s">
        <v>44</v>
      </c>
      <c r="G13" s="511">
        <f>G10+G11+G12</f>
        <v>0</v>
      </c>
      <c r="H13" s="512"/>
      <c r="I13" s="279">
        <f>I10+I11+I12</f>
        <v>0</v>
      </c>
      <c r="J13" s="280">
        <f>J10+J11+J12</f>
        <v>0</v>
      </c>
      <c r="K13" s="357">
        <f>K10+K11+K12</f>
        <v>0</v>
      </c>
      <c r="L13" s="359">
        <f>K13+B14</f>
        <v>0</v>
      </c>
      <c r="M13" s="170"/>
    </row>
    <row r="14" spans="1:13" s="98" customFormat="1" ht="20.25" customHeight="1" thickBot="1">
      <c r="A14" s="177"/>
      <c r="B14" s="323">
        <f>A14/50</f>
        <v>0</v>
      </c>
      <c r="C14" s="107"/>
      <c r="D14" s="326"/>
      <c r="E14" s="145"/>
      <c r="I14" s="509" t="s">
        <v>192</v>
      </c>
      <c r="J14" s="510"/>
      <c r="K14" s="358"/>
      <c r="L14" s="360"/>
      <c r="M14" s="108"/>
    </row>
    <row r="15" ht="3.75" customHeight="1"/>
    <row r="16" spans="1:5" s="98" customFormat="1" ht="14.25" thickBot="1">
      <c r="A16" s="426" t="s">
        <v>78</v>
      </c>
      <c r="B16" s="426"/>
      <c r="C16" s="426"/>
      <c r="D16" s="426"/>
      <c r="E16" s="284"/>
    </row>
    <row r="17" spans="1:13" ht="18" customHeight="1" thickBot="1">
      <c r="A17" s="428" t="s">
        <v>64</v>
      </c>
      <c r="B17" s="478" t="s">
        <v>117</v>
      </c>
      <c r="C17" s="480" t="s">
        <v>115</v>
      </c>
      <c r="D17" s="488"/>
      <c r="E17" s="489"/>
      <c r="F17" s="480" t="s">
        <v>116</v>
      </c>
      <c r="G17" s="475" t="s">
        <v>189</v>
      </c>
      <c r="H17" s="103"/>
      <c r="I17" s="352" t="s">
        <v>189</v>
      </c>
      <c r="J17" s="352" t="s">
        <v>187</v>
      </c>
      <c r="K17" s="352" t="s">
        <v>188</v>
      </c>
      <c r="L17" s="390" t="s">
        <v>259</v>
      </c>
      <c r="M17" s="356" t="s">
        <v>198</v>
      </c>
    </row>
    <row r="18" spans="1:13" ht="27" customHeight="1" thickBot="1">
      <c r="A18" s="429"/>
      <c r="B18" s="479"/>
      <c r="C18" s="490"/>
      <c r="D18" s="491"/>
      <c r="E18" s="492"/>
      <c r="F18" s="481"/>
      <c r="G18" s="476"/>
      <c r="H18" s="104"/>
      <c r="I18" s="477"/>
      <c r="J18" s="353"/>
      <c r="K18" s="353"/>
      <c r="L18" s="391"/>
      <c r="M18" s="356"/>
    </row>
    <row r="19" spans="1:13" s="98" customFormat="1" ht="20.25" customHeight="1" thickBot="1">
      <c r="A19" s="99">
        <f>'ア．木拾い'!$O41</f>
        <v>0</v>
      </c>
      <c r="B19" s="99">
        <f>'イ．金属部品拾い、金属加工'!$G34</f>
        <v>0</v>
      </c>
      <c r="C19" s="100"/>
      <c r="D19" s="503">
        <f>'ウ．その他材料　エ．接着剤'!$J26</f>
        <v>0</v>
      </c>
      <c r="E19" s="504"/>
      <c r="F19" s="100">
        <f>'ウ．その他材料　エ．接着剤'!$J41</f>
        <v>0</v>
      </c>
      <c r="G19" s="101">
        <f>SUM(A19:F19)</f>
        <v>0</v>
      </c>
      <c r="H19" s="105"/>
      <c r="I19" s="106">
        <f>$G19</f>
        <v>0</v>
      </c>
      <c r="J19" s="102">
        <f>$L30</f>
        <v>0</v>
      </c>
      <c r="K19" s="102">
        <f>$F34</f>
        <v>0</v>
      </c>
      <c r="L19" s="109">
        <f>$M34</f>
        <v>0</v>
      </c>
      <c r="M19" s="110">
        <f>SUM(I19:L19)</f>
        <v>0</v>
      </c>
    </row>
    <row r="20" ht="3.75" customHeight="1"/>
    <row r="21" spans="1:5" s="98" customFormat="1" ht="14.25" thickBot="1">
      <c r="A21" s="416" t="s">
        <v>79</v>
      </c>
      <c r="B21" s="416"/>
      <c r="C21" s="416"/>
      <c r="D21" s="416"/>
      <c r="E21" s="283"/>
    </row>
    <row r="22" spans="1:12" ht="14.25" customHeight="1" thickBot="1">
      <c r="A22" s="381" t="s">
        <v>40</v>
      </c>
      <c r="B22" s="382"/>
      <c r="C22" s="382"/>
      <c r="D22" s="382"/>
      <c r="E22" s="382"/>
      <c r="F22" s="382"/>
      <c r="G22" s="383"/>
      <c r="H22" s="381" t="s">
        <v>133</v>
      </c>
      <c r="I22" s="382"/>
      <c r="J22" s="383"/>
      <c r="K22" s="37"/>
      <c r="L22" s="37"/>
    </row>
    <row r="23" spans="1:10" ht="40.5" customHeight="1" thickBot="1">
      <c r="A23" s="344" t="s">
        <v>119</v>
      </c>
      <c r="B23" s="427" t="s">
        <v>121</v>
      </c>
      <c r="C23" s="499" t="s">
        <v>122</v>
      </c>
      <c r="D23" s="494"/>
      <c r="E23" s="495"/>
      <c r="F23" s="375" t="s">
        <v>68</v>
      </c>
      <c r="G23" s="376" t="s">
        <v>84</v>
      </c>
      <c r="H23" s="379" t="s">
        <v>123</v>
      </c>
      <c r="I23" s="375"/>
      <c r="J23" s="376" t="s">
        <v>85</v>
      </c>
    </row>
    <row r="24" spans="1:10" ht="16.5" customHeight="1" thickBot="1">
      <c r="A24" s="345"/>
      <c r="B24" s="427"/>
      <c r="C24" s="500"/>
      <c r="D24" s="497"/>
      <c r="E24" s="498"/>
      <c r="F24" s="424"/>
      <c r="G24" s="425"/>
      <c r="H24" s="380"/>
      <c r="I24" s="377"/>
      <c r="J24" s="378"/>
    </row>
    <row r="25" spans="1:10" s="98" customFormat="1" ht="20.25" customHeight="1" thickBot="1">
      <c r="A25" s="312">
        <f>'ア．木拾い'!G41</f>
        <v>0</v>
      </c>
      <c r="B25" s="313">
        <f>'イ．金属部品拾い、金属加工'!D34</f>
        <v>0</v>
      </c>
      <c r="C25" s="287"/>
      <c r="D25" s="501">
        <f>'ウ．その他材料　エ．接着剤'!G26</f>
        <v>0</v>
      </c>
      <c r="E25" s="502"/>
      <c r="F25" s="313">
        <f>SUM(A25:D25)</f>
        <v>0</v>
      </c>
      <c r="G25" s="190">
        <f>F25*100</f>
        <v>0</v>
      </c>
      <c r="H25" s="316"/>
      <c r="I25" s="314">
        <f>'オ．切削、カ．穴あけ、キ．溝突き、ク．墨付'!E41</f>
        <v>0</v>
      </c>
      <c r="J25" s="315">
        <f>I25*100</f>
        <v>0</v>
      </c>
    </row>
    <row r="26" spans="1:13" ht="3.75" customHeight="1" thickBot="1">
      <c r="A26" s="44"/>
      <c r="B26" s="44"/>
      <c r="C26" s="44"/>
      <c r="D26" s="44"/>
      <c r="E26" s="44"/>
      <c r="F26" s="44"/>
      <c r="G26" s="44"/>
      <c r="H26" s="44"/>
      <c r="I26" s="53"/>
      <c r="J26" s="44"/>
      <c r="K26" s="44"/>
      <c r="L26" s="44"/>
      <c r="M26" s="53"/>
    </row>
    <row r="27" spans="1:13" ht="14.25" customHeight="1" thickBot="1">
      <c r="A27" s="343" t="s">
        <v>69</v>
      </c>
      <c r="B27" s="343"/>
      <c r="C27" s="172"/>
      <c r="D27" s="383" t="s">
        <v>70</v>
      </c>
      <c r="E27" s="383"/>
      <c r="F27" s="343"/>
      <c r="G27" s="343" t="s">
        <v>71</v>
      </c>
      <c r="H27" s="343"/>
      <c r="I27" s="343"/>
      <c r="J27" s="282" t="s">
        <v>118</v>
      </c>
      <c r="K27" s="270" t="s">
        <v>180</v>
      </c>
      <c r="L27" s="444" t="s">
        <v>190</v>
      </c>
      <c r="M27" s="445"/>
    </row>
    <row r="28" spans="1:13" ht="24" customHeight="1" thickBot="1">
      <c r="A28" s="344" t="s">
        <v>124</v>
      </c>
      <c r="B28" s="434" t="s">
        <v>80</v>
      </c>
      <c r="C28" s="493" t="s">
        <v>125</v>
      </c>
      <c r="D28" s="494"/>
      <c r="E28" s="495"/>
      <c r="F28" s="434" t="s">
        <v>86</v>
      </c>
      <c r="G28" s="344" t="s">
        <v>126</v>
      </c>
      <c r="H28" s="375" t="s">
        <v>87</v>
      </c>
      <c r="I28" s="376"/>
      <c r="J28" s="384" t="s">
        <v>128</v>
      </c>
      <c r="K28" s="384" t="s">
        <v>114</v>
      </c>
      <c r="L28" s="446"/>
      <c r="M28" s="447"/>
    </row>
    <row r="29" spans="1:13" ht="31.5" customHeight="1" thickBot="1">
      <c r="A29" s="345"/>
      <c r="B29" s="435"/>
      <c r="C29" s="496"/>
      <c r="D29" s="497"/>
      <c r="E29" s="498"/>
      <c r="F29" s="435"/>
      <c r="G29" s="345"/>
      <c r="H29" s="377"/>
      <c r="I29" s="378"/>
      <c r="J29" s="385"/>
      <c r="K29" s="385"/>
      <c r="L29" s="448"/>
      <c r="M29" s="449"/>
    </row>
    <row r="30" spans="1:13" s="98" customFormat="1" ht="20.25" customHeight="1" thickBot="1">
      <c r="A30" s="318">
        <f>'オ．切削、カ．穴あけ、キ．溝突き、ク．墨付'!H41</f>
        <v>0</v>
      </c>
      <c r="B30" s="190">
        <f>A30*100</f>
        <v>0</v>
      </c>
      <c r="C30" s="288"/>
      <c r="D30" s="289">
        <f>'オ．切削、カ．穴あけ、キ．溝突き、ク．墨付'!K41</f>
        <v>0</v>
      </c>
      <c r="E30" s="289"/>
      <c r="F30" s="190">
        <f>D30*100</f>
        <v>0</v>
      </c>
      <c r="G30" s="319">
        <f>'ウ．その他材料　エ．接着剤'!F41</f>
        <v>0</v>
      </c>
      <c r="H30" s="320"/>
      <c r="I30" s="290">
        <f>G30*1</f>
        <v>0</v>
      </c>
      <c r="J30" s="291">
        <f>'イ．金属部品拾い、金属加工'!K34</f>
        <v>0</v>
      </c>
      <c r="K30" s="292">
        <f>'オ．切削、カ．穴あけ、キ．溝突き、ク．墨付'!N41</f>
        <v>0</v>
      </c>
      <c r="L30" s="440">
        <f>G25+J25+B30+F30+I30+J30+K30</f>
        <v>0</v>
      </c>
      <c r="M30" s="441"/>
    </row>
    <row r="31" ht="3.75" customHeight="1">
      <c r="M31" s="44"/>
    </row>
    <row r="32" spans="1:12" s="98" customFormat="1" ht="14.25" thickBot="1">
      <c r="A32" s="283" t="s">
        <v>81</v>
      </c>
      <c r="I32" s="275" t="s">
        <v>93</v>
      </c>
      <c r="J32" s="275"/>
      <c r="K32" s="275"/>
      <c r="L32" s="275"/>
    </row>
    <row r="33" spans="1:13" ht="57" customHeight="1" thickBot="1">
      <c r="A33" s="169" t="s">
        <v>82</v>
      </c>
      <c r="B33" s="173" t="s">
        <v>83</v>
      </c>
      <c r="C33" s="482" t="s">
        <v>88</v>
      </c>
      <c r="D33" s="483"/>
      <c r="E33" s="484"/>
      <c r="F33" s="321" t="s">
        <v>194</v>
      </c>
      <c r="I33" s="169" t="s">
        <v>89</v>
      </c>
      <c r="J33" s="173" t="s">
        <v>90</v>
      </c>
      <c r="K33" s="56" t="s">
        <v>91</v>
      </c>
      <c r="L33" s="317" t="s">
        <v>92</v>
      </c>
      <c r="M33" s="89" t="s">
        <v>191</v>
      </c>
    </row>
    <row r="34" spans="1:13" s="98" customFormat="1" ht="20.25" customHeight="1" thickBot="1">
      <c r="A34" s="293"/>
      <c r="B34" s="294"/>
      <c r="C34" s="485">
        <f>A34*B34</f>
        <v>0</v>
      </c>
      <c r="D34" s="486"/>
      <c r="E34" s="487"/>
      <c r="F34" s="322">
        <f>C34*5</f>
        <v>0</v>
      </c>
      <c r="I34" s="293"/>
      <c r="J34" s="294"/>
      <c r="K34" s="314">
        <f>I34*J34</f>
        <v>0</v>
      </c>
      <c r="L34" s="190">
        <f>K34*5</f>
        <v>0</v>
      </c>
      <c r="M34" s="295">
        <f>L34+M78</f>
        <v>0</v>
      </c>
    </row>
    <row r="35" ht="3.75" customHeight="1">
      <c r="M35" s="44"/>
    </row>
    <row r="36" spans="1:13" s="98" customFormat="1" ht="14.25" thickBot="1">
      <c r="A36" s="275" t="s">
        <v>94</v>
      </c>
      <c r="F36" s="1"/>
      <c r="I36" s="286"/>
      <c r="L36" s="121"/>
      <c r="M36" s="121"/>
    </row>
    <row r="37" spans="1:13" ht="10.5" customHeight="1">
      <c r="A37" s="348" t="s">
        <v>98</v>
      </c>
      <c r="B37" s="406" t="s">
        <v>41</v>
      </c>
      <c r="C37" s="407"/>
      <c r="D37" s="407"/>
      <c r="E37" s="407"/>
      <c r="F37" s="408"/>
      <c r="G37" s="406" t="s">
        <v>42</v>
      </c>
      <c r="H37" s="407"/>
      <c r="I37" s="408"/>
      <c r="J37" s="450" t="s">
        <v>43</v>
      </c>
      <c r="K37" s="340" t="s">
        <v>96</v>
      </c>
      <c r="L37" s="442" t="s">
        <v>181</v>
      </c>
      <c r="M37" s="438" t="s">
        <v>19</v>
      </c>
    </row>
    <row r="38" spans="1:13" ht="10.5" customHeight="1" thickBot="1">
      <c r="A38" s="349"/>
      <c r="B38" s="418"/>
      <c r="C38" s="419"/>
      <c r="D38" s="419"/>
      <c r="E38" s="419"/>
      <c r="F38" s="420"/>
      <c r="G38" s="409"/>
      <c r="H38" s="410"/>
      <c r="I38" s="411"/>
      <c r="J38" s="451"/>
      <c r="K38" s="341"/>
      <c r="L38" s="443"/>
      <c r="M38" s="439"/>
    </row>
    <row r="39" spans="1:13" ht="11.25" customHeight="1">
      <c r="A39" s="417" t="s">
        <v>99</v>
      </c>
      <c r="B39" s="421" t="s">
        <v>45</v>
      </c>
      <c r="C39" s="422"/>
      <c r="D39" s="422"/>
      <c r="E39" s="422"/>
      <c r="F39" s="422"/>
      <c r="G39" s="412"/>
      <c r="H39" s="412"/>
      <c r="I39" s="412"/>
      <c r="J39" s="181"/>
      <c r="K39" s="454">
        <f>SUM(J39:J43)</f>
        <v>0</v>
      </c>
      <c r="L39" s="436">
        <v>50</v>
      </c>
      <c r="M39" s="433">
        <f>K39*L39</f>
        <v>0</v>
      </c>
    </row>
    <row r="40" spans="1:13" ht="11.25" customHeight="1">
      <c r="A40" s="350"/>
      <c r="B40" s="413"/>
      <c r="C40" s="414"/>
      <c r="D40" s="414"/>
      <c r="E40" s="414"/>
      <c r="F40" s="414"/>
      <c r="G40" s="355"/>
      <c r="H40" s="355"/>
      <c r="I40" s="355"/>
      <c r="J40" s="182"/>
      <c r="K40" s="342"/>
      <c r="L40" s="437"/>
      <c r="M40" s="394"/>
    </row>
    <row r="41" spans="1:13" ht="11.25" customHeight="1">
      <c r="A41" s="350"/>
      <c r="B41" s="413"/>
      <c r="C41" s="414"/>
      <c r="D41" s="414"/>
      <c r="E41" s="414"/>
      <c r="F41" s="414"/>
      <c r="G41" s="355"/>
      <c r="H41" s="355"/>
      <c r="I41" s="355"/>
      <c r="J41" s="182"/>
      <c r="K41" s="342"/>
      <c r="L41" s="437"/>
      <c r="M41" s="394"/>
    </row>
    <row r="42" spans="1:13" ht="11.25" customHeight="1">
      <c r="A42" s="350"/>
      <c r="B42" s="413"/>
      <c r="C42" s="414"/>
      <c r="D42" s="414"/>
      <c r="E42" s="414"/>
      <c r="F42" s="414"/>
      <c r="G42" s="355"/>
      <c r="H42" s="355"/>
      <c r="I42" s="355"/>
      <c r="J42" s="182"/>
      <c r="K42" s="342"/>
      <c r="L42" s="437"/>
      <c r="M42" s="394"/>
    </row>
    <row r="43" spans="1:13" ht="11.25" customHeight="1">
      <c r="A43" s="351"/>
      <c r="B43" s="413"/>
      <c r="C43" s="414"/>
      <c r="D43" s="414"/>
      <c r="E43" s="414"/>
      <c r="F43" s="414"/>
      <c r="G43" s="347"/>
      <c r="H43" s="347"/>
      <c r="I43" s="347"/>
      <c r="J43" s="183"/>
      <c r="K43" s="339"/>
      <c r="L43" s="437"/>
      <c r="M43" s="395"/>
    </row>
    <row r="44" spans="1:13" ht="11.25" customHeight="1">
      <c r="A44" s="361" t="s">
        <v>100</v>
      </c>
      <c r="B44" s="413" t="s">
        <v>46</v>
      </c>
      <c r="C44" s="414"/>
      <c r="D44" s="414"/>
      <c r="E44" s="414"/>
      <c r="F44" s="414"/>
      <c r="G44" s="354"/>
      <c r="H44" s="354"/>
      <c r="I44" s="354"/>
      <c r="J44" s="184"/>
      <c r="K44" s="346">
        <f>SUM(J44:J46)</f>
        <v>0</v>
      </c>
      <c r="L44" s="453">
        <v>150</v>
      </c>
      <c r="M44" s="393">
        <f>K44*L44</f>
        <v>0</v>
      </c>
    </row>
    <row r="45" spans="1:13" ht="11.25" customHeight="1">
      <c r="A45" s="350"/>
      <c r="B45" s="413"/>
      <c r="C45" s="414"/>
      <c r="D45" s="414"/>
      <c r="E45" s="414"/>
      <c r="F45" s="414"/>
      <c r="G45" s="355"/>
      <c r="H45" s="355"/>
      <c r="I45" s="355"/>
      <c r="J45" s="182"/>
      <c r="K45" s="342"/>
      <c r="L45" s="437"/>
      <c r="M45" s="394"/>
    </row>
    <row r="46" spans="1:13" ht="11.25" customHeight="1">
      <c r="A46" s="351"/>
      <c r="B46" s="413"/>
      <c r="C46" s="414"/>
      <c r="D46" s="414"/>
      <c r="E46" s="414"/>
      <c r="F46" s="414"/>
      <c r="G46" s="347"/>
      <c r="H46" s="347"/>
      <c r="I46" s="347"/>
      <c r="J46" s="183"/>
      <c r="K46" s="339"/>
      <c r="L46" s="452"/>
      <c r="M46" s="395"/>
    </row>
    <row r="47" spans="1:13" ht="11.25" customHeight="1">
      <c r="A47" s="361" t="s">
        <v>101</v>
      </c>
      <c r="B47" s="413" t="s">
        <v>47</v>
      </c>
      <c r="C47" s="414"/>
      <c r="D47" s="414"/>
      <c r="E47" s="414"/>
      <c r="F47" s="414"/>
      <c r="G47" s="354"/>
      <c r="H47" s="354"/>
      <c r="I47" s="354"/>
      <c r="J47" s="184"/>
      <c r="K47" s="346">
        <f>SUM(J47:J49)</f>
        <v>0</v>
      </c>
      <c r="L47" s="437">
        <v>300</v>
      </c>
      <c r="M47" s="393">
        <f>K47*L47</f>
        <v>0</v>
      </c>
    </row>
    <row r="48" spans="1:13" ht="11.25" customHeight="1">
      <c r="A48" s="350"/>
      <c r="B48" s="413"/>
      <c r="C48" s="414"/>
      <c r="D48" s="414"/>
      <c r="E48" s="414"/>
      <c r="F48" s="414"/>
      <c r="G48" s="355"/>
      <c r="H48" s="355"/>
      <c r="I48" s="355"/>
      <c r="J48" s="182"/>
      <c r="K48" s="342"/>
      <c r="L48" s="437"/>
      <c r="M48" s="394"/>
    </row>
    <row r="49" spans="1:13" ht="11.25" customHeight="1">
      <c r="A49" s="351"/>
      <c r="B49" s="413"/>
      <c r="C49" s="414"/>
      <c r="D49" s="414"/>
      <c r="E49" s="414"/>
      <c r="F49" s="414"/>
      <c r="G49" s="347"/>
      <c r="H49" s="347"/>
      <c r="I49" s="347"/>
      <c r="J49" s="183"/>
      <c r="K49" s="339"/>
      <c r="L49" s="452"/>
      <c r="M49" s="395"/>
    </row>
    <row r="50" spans="1:13" ht="11.25" customHeight="1">
      <c r="A50" s="361" t="s">
        <v>102</v>
      </c>
      <c r="B50" s="413" t="s">
        <v>48</v>
      </c>
      <c r="C50" s="414"/>
      <c r="D50" s="414"/>
      <c r="E50" s="414"/>
      <c r="F50" s="414"/>
      <c r="G50" s="354"/>
      <c r="H50" s="354"/>
      <c r="I50" s="354"/>
      <c r="J50" s="184"/>
      <c r="K50" s="346">
        <f>SUM(J50:J52)</f>
        <v>0</v>
      </c>
      <c r="L50" s="437">
        <v>600</v>
      </c>
      <c r="M50" s="393">
        <f>K50*L50</f>
        <v>0</v>
      </c>
    </row>
    <row r="51" spans="1:13" ht="11.25" customHeight="1">
      <c r="A51" s="350"/>
      <c r="B51" s="413"/>
      <c r="C51" s="414"/>
      <c r="D51" s="414"/>
      <c r="E51" s="414"/>
      <c r="F51" s="414"/>
      <c r="G51" s="355"/>
      <c r="H51" s="355"/>
      <c r="I51" s="355"/>
      <c r="J51" s="182"/>
      <c r="K51" s="342"/>
      <c r="L51" s="437"/>
      <c r="M51" s="394"/>
    </row>
    <row r="52" spans="1:13" ht="11.25" customHeight="1">
      <c r="A52" s="351"/>
      <c r="B52" s="413"/>
      <c r="C52" s="414"/>
      <c r="D52" s="414"/>
      <c r="E52" s="414"/>
      <c r="F52" s="414"/>
      <c r="G52" s="347"/>
      <c r="H52" s="347"/>
      <c r="I52" s="347"/>
      <c r="J52" s="183"/>
      <c r="K52" s="339"/>
      <c r="L52" s="452"/>
      <c r="M52" s="395"/>
    </row>
    <row r="53" spans="1:13" ht="11.25" customHeight="1">
      <c r="A53" s="361" t="s">
        <v>103</v>
      </c>
      <c r="B53" s="413" t="s">
        <v>49</v>
      </c>
      <c r="C53" s="414"/>
      <c r="D53" s="414"/>
      <c r="E53" s="414"/>
      <c r="F53" s="414"/>
      <c r="G53" s="354"/>
      <c r="H53" s="354"/>
      <c r="I53" s="354"/>
      <c r="J53" s="184"/>
      <c r="K53" s="346">
        <f>SUM(J53:J55)</f>
        <v>0</v>
      </c>
      <c r="L53" s="437">
        <v>2000</v>
      </c>
      <c r="M53" s="393">
        <f>K53*L53</f>
        <v>0</v>
      </c>
    </row>
    <row r="54" spans="1:13" ht="11.25" customHeight="1">
      <c r="A54" s="350"/>
      <c r="B54" s="413"/>
      <c r="C54" s="414"/>
      <c r="D54" s="414"/>
      <c r="E54" s="414"/>
      <c r="F54" s="414"/>
      <c r="G54" s="355"/>
      <c r="H54" s="355"/>
      <c r="I54" s="355"/>
      <c r="J54" s="182"/>
      <c r="K54" s="342"/>
      <c r="L54" s="437"/>
      <c r="M54" s="394"/>
    </row>
    <row r="55" spans="1:13" ht="11.25" customHeight="1">
      <c r="A55" s="351"/>
      <c r="B55" s="413"/>
      <c r="C55" s="414"/>
      <c r="D55" s="414"/>
      <c r="E55" s="414"/>
      <c r="F55" s="414"/>
      <c r="G55" s="347"/>
      <c r="H55" s="347"/>
      <c r="I55" s="347"/>
      <c r="J55" s="183"/>
      <c r="K55" s="339"/>
      <c r="L55" s="452"/>
      <c r="M55" s="395"/>
    </row>
    <row r="56" spans="1:13" ht="11.25" customHeight="1">
      <c r="A56" s="361" t="s">
        <v>104</v>
      </c>
      <c r="B56" s="413" t="s">
        <v>50</v>
      </c>
      <c r="C56" s="414"/>
      <c r="D56" s="414"/>
      <c r="E56" s="414"/>
      <c r="F56" s="414"/>
      <c r="G56" s="354"/>
      <c r="H56" s="354"/>
      <c r="I56" s="354"/>
      <c r="J56" s="184"/>
      <c r="K56" s="346">
        <f>SUM(J56:J58)</f>
        <v>0</v>
      </c>
      <c r="L56" s="437">
        <v>8000</v>
      </c>
      <c r="M56" s="393">
        <f>K56*L56</f>
        <v>0</v>
      </c>
    </row>
    <row r="57" spans="1:13" ht="11.25" customHeight="1">
      <c r="A57" s="350"/>
      <c r="B57" s="413"/>
      <c r="C57" s="414"/>
      <c r="D57" s="414"/>
      <c r="E57" s="414"/>
      <c r="F57" s="414"/>
      <c r="G57" s="355"/>
      <c r="H57" s="355"/>
      <c r="I57" s="355"/>
      <c r="J57" s="182"/>
      <c r="K57" s="342"/>
      <c r="L57" s="437"/>
      <c r="M57" s="394"/>
    </row>
    <row r="58" spans="1:13" ht="11.25" customHeight="1">
      <c r="A58" s="351"/>
      <c r="B58" s="413"/>
      <c r="C58" s="414"/>
      <c r="D58" s="414"/>
      <c r="E58" s="414"/>
      <c r="F58" s="414"/>
      <c r="G58" s="347"/>
      <c r="H58" s="347"/>
      <c r="I58" s="347"/>
      <c r="J58" s="183"/>
      <c r="K58" s="339"/>
      <c r="L58" s="452"/>
      <c r="M58" s="395"/>
    </row>
    <row r="59" spans="1:13" ht="11.25" customHeight="1">
      <c r="A59" s="361" t="s">
        <v>105</v>
      </c>
      <c r="B59" s="413" t="s">
        <v>129</v>
      </c>
      <c r="C59" s="414"/>
      <c r="D59" s="414"/>
      <c r="E59" s="414"/>
      <c r="F59" s="414"/>
      <c r="G59" s="354"/>
      <c r="H59" s="354"/>
      <c r="I59" s="354"/>
      <c r="J59" s="184"/>
      <c r="K59" s="346">
        <f>SUM(J59:J61)</f>
        <v>0</v>
      </c>
      <c r="L59" s="437">
        <v>50</v>
      </c>
      <c r="M59" s="393">
        <f>K59*L59</f>
        <v>0</v>
      </c>
    </row>
    <row r="60" spans="1:13" ht="11.25" customHeight="1">
      <c r="A60" s="350"/>
      <c r="B60" s="413"/>
      <c r="C60" s="414"/>
      <c r="D60" s="414"/>
      <c r="E60" s="414"/>
      <c r="F60" s="414"/>
      <c r="G60" s="355"/>
      <c r="H60" s="355"/>
      <c r="I60" s="355"/>
      <c r="J60" s="182"/>
      <c r="K60" s="342"/>
      <c r="L60" s="437"/>
      <c r="M60" s="394"/>
    </row>
    <row r="61" spans="1:13" ht="11.25" customHeight="1">
      <c r="A61" s="351"/>
      <c r="B61" s="413"/>
      <c r="C61" s="414"/>
      <c r="D61" s="414"/>
      <c r="E61" s="414"/>
      <c r="F61" s="414"/>
      <c r="G61" s="347"/>
      <c r="H61" s="347"/>
      <c r="I61" s="347"/>
      <c r="J61" s="183"/>
      <c r="K61" s="339"/>
      <c r="L61" s="452"/>
      <c r="M61" s="395"/>
    </row>
    <row r="62" spans="1:13" ht="11.25" customHeight="1">
      <c r="A62" s="361" t="s">
        <v>106</v>
      </c>
      <c r="B62" s="413" t="s">
        <v>51</v>
      </c>
      <c r="C62" s="414"/>
      <c r="D62" s="414"/>
      <c r="E62" s="414"/>
      <c r="F62" s="414"/>
      <c r="G62" s="354"/>
      <c r="H62" s="354"/>
      <c r="I62" s="354"/>
      <c r="J62" s="184"/>
      <c r="K62" s="346">
        <f>SUM(J62:J64)</f>
        <v>0</v>
      </c>
      <c r="L62" s="437">
        <v>300</v>
      </c>
      <c r="M62" s="393">
        <f>K62*L62</f>
        <v>0</v>
      </c>
    </row>
    <row r="63" spans="1:13" ht="11.25" customHeight="1">
      <c r="A63" s="350"/>
      <c r="B63" s="413"/>
      <c r="C63" s="414"/>
      <c r="D63" s="414"/>
      <c r="E63" s="414"/>
      <c r="F63" s="414"/>
      <c r="G63" s="355"/>
      <c r="H63" s="355"/>
      <c r="I63" s="355"/>
      <c r="J63" s="182"/>
      <c r="K63" s="342"/>
      <c r="L63" s="437"/>
      <c r="M63" s="394"/>
    </row>
    <row r="64" spans="1:13" ht="11.25" customHeight="1">
      <c r="A64" s="351"/>
      <c r="B64" s="413"/>
      <c r="C64" s="414"/>
      <c r="D64" s="414"/>
      <c r="E64" s="414"/>
      <c r="F64" s="414"/>
      <c r="G64" s="347"/>
      <c r="H64" s="347"/>
      <c r="I64" s="347"/>
      <c r="J64" s="183"/>
      <c r="K64" s="339"/>
      <c r="L64" s="452"/>
      <c r="M64" s="395"/>
    </row>
    <row r="65" spans="1:13" ht="11.25" customHeight="1">
      <c r="A65" s="361" t="s">
        <v>107</v>
      </c>
      <c r="B65" s="413" t="s">
        <v>52</v>
      </c>
      <c r="C65" s="414"/>
      <c r="D65" s="414"/>
      <c r="E65" s="414"/>
      <c r="F65" s="414"/>
      <c r="G65" s="354"/>
      <c r="H65" s="354"/>
      <c r="I65" s="354"/>
      <c r="J65" s="184"/>
      <c r="K65" s="346">
        <f>SUM(J65:J67)</f>
        <v>0</v>
      </c>
      <c r="L65" s="437">
        <v>900</v>
      </c>
      <c r="M65" s="393">
        <f>K65*L65</f>
        <v>0</v>
      </c>
    </row>
    <row r="66" spans="1:13" ht="11.25" customHeight="1">
      <c r="A66" s="350"/>
      <c r="B66" s="413"/>
      <c r="C66" s="414"/>
      <c r="D66" s="414"/>
      <c r="E66" s="414"/>
      <c r="F66" s="414"/>
      <c r="G66" s="355"/>
      <c r="H66" s="355"/>
      <c r="I66" s="355"/>
      <c r="J66" s="182"/>
      <c r="K66" s="342"/>
      <c r="L66" s="437"/>
      <c r="M66" s="394"/>
    </row>
    <row r="67" spans="1:13" ht="11.25" customHeight="1">
      <c r="A67" s="351"/>
      <c r="B67" s="413"/>
      <c r="C67" s="414"/>
      <c r="D67" s="414"/>
      <c r="E67" s="414"/>
      <c r="F67" s="414"/>
      <c r="G67" s="347"/>
      <c r="H67" s="347"/>
      <c r="I67" s="347"/>
      <c r="J67" s="183"/>
      <c r="K67" s="339"/>
      <c r="L67" s="452"/>
      <c r="M67" s="395"/>
    </row>
    <row r="68" spans="1:13" ht="11.25" customHeight="1">
      <c r="A68" s="361" t="s">
        <v>108</v>
      </c>
      <c r="B68" s="413" t="s">
        <v>53</v>
      </c>
      <c r="C68" s="414"/>
      <c r="D68" s="414"/>
      <c r="E68" s="414"/>
      <c r="F68" s="414"/>
      <c r="G68" s="354"/>
      <c r="H68" s="354"/>
      <c r="I68" s="354"/>
      <c r="J68" s="184"/>
      <c r="K68" s="346">
        <f>SUM(J68:J70)</f>
        <v>0</v>
      </c>
      <c r="L68" s="437">
        <v>300</v>
      </c>
      <c r="M68" s="393">
        <f>K68*L68</f>
        <v>0</v>
      </c>
    </row>
    <row r="69" spans="1:13" ht="11.25" customHeight="1">
      <c r="A69" s="350"/>
      <c r="B69" s="413"/>
      <c r="C69" s="414"/>
      <c r="D69" s="414"/>
      <c r="E69" s="414"/>
      <c r="F69" s="414"/>
      <c r="G69" s="355"/>
      <c r="H69" s="355"/>
      <c r="I69" s="355"/>
      <c r="J69" s="182"/>
      <c r="K69" s="342"/>
      <c r="L69" s="437"/>
      <c r="M69" s="394"/>
    </row>
    <row r="70" spans="1:13" ht="11.25" customHeight="1">
      <c r="A70" s="351"/>
      <c r="B70" s="413"/>
      <c r="C70" s="414"/>
      <c r="D70" s="414"/>
      <c r="E70" s="414"/>
      <c r="F70" s="414"/>
      <c r="G70" s="347"/>
      <c r="H70" s="347"/>
      <c r="I70" s="347"/>
      <c r="J70" s="183"/>
      <c r="K70" s="339"/>
      <c r="L70" s="452"/>
      <c r="M70" s="395"/>
    </row>
    <row r="71" spans="1:13" ht="11.25" customHeight="1">
      <c r="A71" s="361" t="s">
        <v>109</v>
      </c>
      <c r="B71" s="399" t="s">
        <v>54</v>
      </c>
      <c r="C71" s="400"/>
      <c r="D71" s="400"/>
      <c r="E71" s="400"/>
      <c r="F71" s="400"/>
      <c r="G71" s="354"/>
      <c r="H71" s="354"/>
      <c r="I71" s="354"/>
      <c r="J71" s="184"/>
      <c r="K71" s="346">
        <f>SUM(J71:J73)</f>
        <v>0</v>
      </c>
      <c r="L71" s="437">
        <v>80000</v>
      </c>
      <c r="M71" s="393">
        <f>K71*L71</f>
        <v>0</v>
      </c>
    </row>
    <row r="72" spans="1:13" ht="11.25" customHeight="1">
      <c r="A72" s="350"/>
      <c r="B72" s="399"/>
      <c r="C72" s="400"/>
      <c r="D72" s="400"/>
      <c r="E72" s="400"/>
      <c r="F72" s="400"/>
      <c r="G72" s="355"/>
      <c r="H72" s="355"/>
      <c r="I72" s="355"/>
      <c r="J72" s="182"/>
      <c r="K72" s="342"/>
      <c r="L72" s="437"/>
      <c r="M72" s="394"/>
    </row>
    <row r="73" spans="1:13" ht="11.25" customHeight="1">
      <c r="A73" s="351"/>
      <c r="B73" s="399"/>
      <c r="C73" s="400"/>
      <c r="D73" s="400"/>
      <c r="E73" s="400"/>
      <c r="F73" s="400"/>
      <c r="G73" s="347"/>
      <c r="H73" s="347"/>
      <c r="I73" s="347"/>
      <c r="J73" s="183"/>
      <c r="K73" s="339"/>
      <c r="L73" s="452"/>
      <c r="M73" s="395"/>
    </row>
    <row r="74" spans="1:13" ht="15.75" customHeight="1">
      <c r="A74" s="361" t="s">
        <v>110</v>
      </c>
      <c r="B74" s="399" t="s">
        <v>57</v>
      </c>
      <c r="C74" s="400"/>
      <c r="D74" s="400"/>
      <c r="E74" s="400"/>
      <c r="F74" s="400"/>
      <c r="G74" s="354"/>
      <c r="H74" s="354"/>
      <c r="I74" s="354"/>
      <c r="J74" s="184"/>
      <c r="K74" s="178"/>
      <c r="L74" s="334" t="s">
        <v>261</v>
      </c>
      <c r="M74" s="163">
        <f>J74*600</f>
        <v>0</v>
      </c>
    </row>
    <row r="75" spans="1:13" ht="15.75" customHeight="1">
      <c r="A75" s="350"/>
      <c r="B75" s="399"/>
      <c r="C75" s="400"/>
      <c r="D75" s="400"/>
      <c r="E75" s="400"/>
      <c r="F75" s="400"/>
      <c r="G75" s="355"/>
      <c r="H75" s="355"/>
      <c r="I75" s="355"/>
      <c r="J75" s="182"/>
      <c r="K75" s="179"/>
      <c r="L75" s="335"/>
      <c r="M75" s="164">
        <f>J75*600</f>
        <v>0</v>
      </c>
    </row>
    <row r="76" spans="1:13" ht="15.75" customHeight="1">
      <c r="A76" s="350"/>
      <c r="B76" s="401"/>
      <c r="C76" s="402"/>
      <c r="D76" s="402"/>
      <c r="E76" s="402"/>
      <c r="F76" s="402"/>
      <c r="G76" s="337"/>
      <c r="H76" s="338"/>
      <c r="I76" s="333"/>
      <c r="J76" s="324"/>
      <c r="K76" s="325"/>
      <c r="L76" s="335"/>
      <c r="M76" s="164">
        <f>J76*600</f>
        <v>0</v>
      </c>
    </row>
    <row r="77" spans="1:13" ht="15.75" customHeight="1" thickBot="1">
      <c r="A77" s="415"/>
      <c r="B77" s="403"/>
      <c r="C77" s="404"/>
      <c r="D77" s="404"/>
      <c r="E77" s="404"/>
      <c r="F77" s="404"/>
      <c r="G77" s="392"/>
      <c r="H77" s="392"/>
      <c r="I77" s="392"/>
      <c r="J77" s="185"/>
      <c r="K77" s="180"/>
      <c r="L77" s="336"/>
      <c r="M77" s="165">
        <f>J77*600</f>
        <v>0</v>
      </c>
    </row>
    <row r="78" spans="1:14" ht="30.75" customHeight="1" thickBot="1">
      <c r="A78" s="58"/>
      <c r="B78" s="405"/>
      <c r="C78" s="405"/>
      <c r="D78" s="405"/>
      <c r="E78" s="405"/>
      <c r="F78" s="405"/>
      <c r="G78" s="396"/>
      <c r="H78" s="397"/>
      <c r="I78" s="398"/>
      <c r="J78" s="97" t="s">
        <v>200</v>
      </c>
      <c r="K78" s="111">
        <f>SUM($J39:$J77)</f>
        <v>0</v>
      </c>
      <c r="L78" s="97" t="s">
        <v>95</v>
      </c>
      <c r="M78" s="165">
        <f>SUM(M39:M74)</f>
        <v>0</v>
      </c>
      <c r="N78" s="88"/>
    </row>
    <row r="79" ht="4.5" customHeight="1"/>
  </sheetData>
  <sheetProtection password="CE4D" sheet="1" objects="1" scenarios="1"/>
  <mergeCells count="162">
    <mergeCell ref="G9:H9"/>
    <mergeCell ref="G10:H10"/>
    <mergeCell ref="G11:H11"/>
    <mergeCell ref="I14:J14"/>
    <mergeCell ref="G12:H12"/>
    <mergeCell ref="G13:H13"/>
    <mergeCell ref="C34:E34"/>
    <mergeCell ref="C17:E18"/>
    <mergeCell ref="B28:B29"/>
    <mergeCell ref="D27:F27"/>
    <mergeCell ref="C28:E29"/>
    <mergeCell ref="C23:E24"/>
    <mergeCell ref="D25:E25"/>
    <mergeCell ref="D19:E19"/>
    <mergeCell ref="G17:G18"/>
    <mergeCell ref="I17:I18"/>
    <mergeCell ref="B44:F46"/>
    <mergeCell ref="B59:F61"/>
    <mergeCell ref="B53:F55"/>
    <mergeCell ref="B56:F58"/>
    <mergeCell ref="B17:B18"/>
    <mergeCell ref="F17:F18"/>
    <mergeCell ref="B50:F52"/>
    <mergeCell ref="C33:E33"/>
    <mergeCell ref="K71:K73"/>
    <mergeCell ref="K59:K61"/>
    <mergeCell ref="K62:K64"/>
    <mergeCell ref="K65:K67"/>
    <mergeCell ref="K68:K70"/>
    <mergeCell ref="B2:F2"/>
    <mergeCell ref="J2:L2"/>
    <mergeCell ref="D5:F6"/>
    <mergeCell ref="G5:I6"/>
    <mergeCell ref="L44:L46"/>
    <mergeCell ref="L47:L49"/>
    <mergeCell ref="G41:I41"/>
    <mergeCell ref="G42:I42"/>
    <mergeCell ref="K39:K43"/>
    <mergeCell ref="G47:I47"/>
    <mergeCell ref="G48:I48"/>
    <mergeCell ref="L71:L73"/>
    <mergeCell ref="L50:L52"/>
    <mergeCell ref="L53:L55"/>
    <mergeCell ref="L56:L58"/>
    <mergeCell ref="L59:L61"/>
    <mergeCell ref="L62:L64"/>
    <mergeCell ref="L65:L67"/>
    <mergeCell ref="L68:L70"/>
    <mergeCell ref="M39:M43"/>
    <mergeCell ref="F28:F29"/>
    <mergeCell ref="G27:I27"/>
    <mergeCell ref="G28:G29"/>
    <mergeCell ref="L39:L43"/>
    <mergeCell ref="M37:M38"/>
    <mergeCell ref="L30:M30"/>
    <mergeCell ref="L37:L38"/>
    <mergeCell ref="L27:M29"/>
    <mergeCell ref="J37:J38"/>
    <mergeCell ref="B9:B13"/>
    <mergeCell ref="L9:L12"/>
    <mergeCell ref="F23:F24"/>
    <mergeCell ref="G23:G24"/>
    <mergeCell ref="A16:D16"/>
    <mergeCell ref="B23:B24"/>
    <mergeCell ref="A22:G22"/>
    <mergeCell ref="A17:A18"/>
    <mergeCell ref="D9:D13"/>
    <mergeCell ref="A9:A13"/>
    <mergeCell ref="M47:M49"/>
    <mergeCell ref="A21:D21"/>
    <mergeCell ref="A39:A43"/>
    <mergeCell ref="B37:F38"/>
    <mergeCell ref="M44:M46"/>
    <mergeCell ref="A44:A46"/>
    <mergeCell ref="B39:F43"/>
    <mergeCell ref="A47:A49"/>
    <mergeCell ref="B47:F49"/>
    <mergeCell ref="J23:J24"/>
    <mergeCell ref="A53:A55"/>
    <mergeCell ref="A74:A77"/>
    <mergeCell ref="A56:A58"/>
    <mergeCell ref="A59:A61"/>
    <mergeCell ref="A62:A64"/>
    <mergeCell ref="A65:A67"/>
    <mergeCell ref="A68:A70"/>
    <mergeCell ref="A71:A73"/>
    <mergeCell ref="B62:F64"/>
    <mergeCell ref="B65:F67"/>
    <mergeCell ref="B68:F70"/>
    <mergeCell ref="B71:F73"/>
    <mergeCell ref="G53:I53"/>
    <mergeCell ref="B74:F77"/>
    <mergeCell ref="B78:F78"/>
    <mergeCell ref="G37:I38"/>
    <mergeCell ref="G39:I39"/>
    <mergeCell ref="G40:I40"/>
    <mergeCell ref="G43:I43"/>
    <mergeCell ref="G44:I44"/>
    <mergeCell ref="G45:I45"/>
    <mergeCell ref="G46:I46"/>
    <mergeCell ref="G54:I54"/>
    <mergeCell ref="G55:I55"/>
    <mergeCell ref="G56:I56"/>
    <mergeCell ref="G57:I57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G67:I67"/>
    <mergeCell ref="G68:I68"/>
    <mergeCell ref="G78:I78"/>
    <mergeCell ref="G72:I72"/>
    <mergeCell ref="M50:M52"/>
    <mergeCell ref="M53:M55"/>
    <mergeCell ref="M56:M58"/>
    <mergeCell ref="M59:M61"/>
    <mergeCell ref="M62:M64"/>
    <mergeCell ref="M65:M67"/>
    <mergeCell ref="M68:M70"/>
    <mergeCell ref="M71:M73"/>
    <mergeCell ref="L74:L77"/>
    <mergeCell ref="A23:A24"/>
    <mergeCell ref="G76:I76"/>
    <mergeCell ref="G77:I77"/>
    <mergeCell ref="G73:I73"/>
    <mergeCell ref="G74:I74"/>
    <mergeCell ref="G75:I75"/>
    <mergeCell ref="G69:I69"/>
    <mergeCell ref="G70:I70"/>
    <mergeCell ref="G71:I71"/>
    <mergeCell ref="K53:K55"/>
    <mergeCell ref="K56:K58"/>
    <mergeCell ref="K28:K29"/>
    <mergeCell ref="K44:K46"/>
    <mergeCell ref="K47:K49"/>
    <mergeCell ref="K50:K52"/>
    <mergeCell ref="K37:K38"/>
    <mergeCell ref="A50:A52"/>
    <mergeCell ref="J17:J18"/>
    <mergeCell ref="K17:K18"/>
    <mergeCell ref="G50:I50"/>
    <mergeCell ref="G51:I51"/>
    <mergeCell ref="G52:I52"/>
    <mergeCell ref="G49:I49"/>
    <mergeCell ref="A37:A38"/>
    <mergeCell ref="A27:B27"/>
    <mergeCell ref="A28:A29"/>
    <mergeCell ref="M5:M6"/>
    <mergeCell ref="K5:K6"/>
    <mergeCell ref="L17:L18"/>
    <mergeCell ref="M17:M18"/>
    <mergeCell ref="K13:K14"/>
    <mergeCell ref="L13:L14"/>
    <mergeCell ref="H28:I29"/>
    <mergeCell ref="H23:I24"/>
    <mergeCell ref="H22:J22"/>
    <mergeCell ref="J28:J29"/>
  </mergeCells>
  <printOptions/>
  <pageMargins left="0.5905511811023623" right="0.3937007874015748" top="0.3937007874015748" bottom="0.5905511811023623" header="0.5118110236220472" footer="0"/>
  <pageSetup horizontalDpi="200" verticalDpi="200" orientation="portrait" paperSize="9" scale="75" r:id="rId1"/>
  <headerFooter alignWithMargins="0">
    <oddFooter>&amp;C2&amp;R平成18年度　木造耐力壁ジャパンカップ材料・加工データシート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2" width="5.625" style="0" customWidth="1"/>
    <col min="3" max="3" width="5.50390625" style="0" customWidth="1"/>
    <col min="4" max="7" width="5.875" style="0" customWidth="1"/>
    <col min="8" max="8" width="9.875" style="0" customWidth="1"/>
    <col min="9" max="12" width="5.875" style="0" customWidth="1"/>
    <col min="13" max="13" width="9.625" style="0" customWidth="1"/>
    <col min="14" max="14" width="9.875" style="0" customWidth="1"/>
    <col min="15" max="15" width="13.625" style="0" customWidth="1"/>
    <col min="16" max="16" width="1.625" style="0" customWidth="1"/>
    <col min="17" max="17" width="28.375" style="0" customWidth="1"/>
    <col min="18" max="18" width="17.375" style="0" customWidth="1"/>
    <col min="19" max="19" width="5.625" style="0" customWidth="1"/>
  </cols>
  <sheetData>
    <row r="1" ht="14.25" thickBot="1">
      <c r="A1" s="191"/>
    </row>
    <row r="2" spans="1:15" ht="21.75" customHeight="1" thickBot="1">
      <c r="A2" s="71" t="s">
        <v>130</v>
      </c>
      <c r="B2" s="543">
        <f>'算定シート'!B2</f>
        <v>0</v>
      </c>
      <c r="C2" s="544"/>
      <c r="D2" s="544"/>
      <c r="E2" s="544"/>
      <c r="F2" s="545"/>
      <c r="G2" s="90"/>
      <c r="H2" s="71" t="s">
        <v>131</v>
      </c>
      <c r="I2" s="540">
        <f>'算定シート'!J2</f>
        <v>0</v>
      </c>
      <c r="J2" s="541"/>
      <c r="K2" s="542"/>
      <c r="N2" s="71" t="s">
        <v>193</v>
      </c>
      <c r="O2" s="186" t="s">
        <v>111</v>
      </c>
    </row>
    <row r="3" ht="18" customHeight="1"/>
    <row r="4" spans="1:15" ht="13.5">
      <c r="A4" s="530" t="s">
        <v>182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</row>
    <row r="5" spans="4:15" ht="14.25" thickBot="1">
      <c r="D5" s="1"/>
      <c r="E5" s="1"/>
      <c r="F5" s="1"/>
      <c r="O5" s="78"/>
    </row>
    <row r="6" spans="1:15" ht="27.75" customHeight="1">
      <c r="A6" s="348" t="s">
        <v>34</v>
      </c>
      <c r="B6" s="340" t="s">
        <v>1</v>
      </c>
      <c r="C6" s="340" t="s">
        <v>2</v>
      </c>
      <c r="D6" s="531" t="s">
        <v>26</v>
      </c>
      <c r="E6" s="527"/>
      <c r="F6" s="528"/>
      <c r="G6" s="340" t="s">
        <v>3</v>
      </c>
      <c r="H6" s="524" t="s">
        <v>195</v>
      </c>
      <c r="I6" s="526" t="s">
        <v>24</v>
      </c>
      <c r="J6" s="527"/>
      <c r="K6" s="528"/>
      <c r="L6" s="340" t="s">
        <v>3</v>
      </c>
      <c r="M6" s="524" t="s">
        <v>195</v>
      </c>
      <c r="N6" s="520" t="s">
        <v>35</v>
      </c>
      <c r="O6" s="520" t="s">
        <v>97</v>
      </c>
    </row>
    <row r="7" spans="1:15" ht="15" customHeight="1" thickBot="1">
      <c r="A7" s="349"/>
      <c r="B7" s="341"/>
      <c r="C7" s="341"/>
      <c r="D7" s="46" t="s">
        <v>16</v>
      </c>
      <c r="E7" s="46" t="s">
        <v>17</v>
      </c>
      <c r="F7" s="46" t="s">
        <v>18</v>
      </c>
      <c r="G7" s="341"/>
      <c r="H7" s="525"/>
      <c r="I7" s="47" t="s">
        <v>16</v>
      </c>
      <c r="J7" s="48" t="s">
        <v>17</v>
      </c>
      <c r="K7" s="49" t="s">
        <v>18</v>
      </c>
      <c r="L7" s="341"/>
      <c r="M7" s="525"/>
      <c r="N7" s="521"/>
      <c r="O7" s="439"/>
    </row>
    <row r="8" spans="1:17" ht="18.75" customHeight="1">
      <c r="A8" s="74"/>
      <c r="B8" s="65"/>
      <c r="C8" s="65"/>
      <c r="D8" s="66"/>
      <c r="E8" s="67"/>
      <c r="F8" s="67"/>
      <c r="G8" s="62"/>
      <c r="H8" s="147">
        <f aca="true" t="shared" si="0" ref="H8:H18">ROUND(D8*E8*F8+0.00003,4)*G8/1000000000</f>
        <v>0</v>
      </c>
      <c r="I8" s="61"/>
      <c r="J8" s="62"/>
      <c r="K8" s="62"/>
      <c r="L8" s="62"/>
      <c r="M8" s="147">
        <f>ROUND(I8*J8*K8+0.00003,4)*L8/1000000000</f>
        <v>0</v>
      </c>
      <c r="N8" s="76"/>
      <c r="O8" s="148">
        <f>M8*N8</f>
        <v>0</v>
      </c>
      <c r="Q8" s="83"/>
    </row>
    <row r="9" spans="1:18" ht="18.75" customHeight="1" thickBot="1">
      <c r="A9" s="75"/>
      <c r="B9" s="68"/>
      <c r="C9" s="68"/>
      <c r="D9" s="69"/>
      <c r="E9" s="64"/>
      <c r="F9" s="64"/>
      <c r="G9" s="64"/>
      <c r="H9" s="147">
        <f t="shared" si="0"/>
        <v>0</v>
      </c>
      <c r="I9" s="63"/>
      <c r="J9" s="64"/>
      <c r="K9" s="64"/>
      <c r="L9" s="64"/>
      <c r="M9" s="147">
        <f>ROUND(I9*J9*K9+0.00003,4)*L9/1000000000</f>
        <v>0</v>
      </c>
      <c r="N9" s="77"/>
      <c r="O9" s="154">
        <f>M9*N9</f>
        <v>0</v>
      </c>
      <c r="Q9" s="278" t="s">
        <v>146</v>
      </c>
      <c r="R9" s="84"/>
    </row>
    <row r="10" spans="1:18" ht="18.75" customHeight="1">
      <c r="A10" s="75"/>
      <c r="B10" s="68"/>
      <c r="C10" s="68"/>
      <c r="D10" s="69"/>
      <c r="E10" s="64"/>
      <c r="F10" s="64"/>
      <c r="G10" s="64"/>
      <c r="H10" s="147">
        <f t="shared" si="0"/>
        <v>0</v>
      </c>
      <c r="I10" s="63"/>
      <c r="J10" s="64"/>
      <c r="K10" s="64"/>
      <c r="L10" s="64"/>
      <c r="M10" s="147">
        <f>ROUND(I10*J10*K10+0.00003,4)*L10/1000000000</f>
        <v>0</v>
      </c>
      <c r="N10" s="77"/>
      <c r="O10" s="154">
        <f>M10*N10</f>
        <v>0</v>
      </c>
      <c r="Q10" s="113" t="s">
        <v>177</v>
      </c>
      <c r="R10" s="298" t="s">
        <v>235</v>
      </c>
    </row>
    <row r="11" spans="1:18" ht="18.75" customHeight="1">
      <c r="A11" s="75"/>
      <c r="B11" s="68"/>
      <c r="C11" s="68"/>
      <c r="D11" s="69"/>
      <c r="E11" s="64"/>
      <c r="F11" s="64"/>
      <c r="G11" s="64"/>
      <c r="H11" s="147">
        <f t="shared" si="0"/>
        <v>0</v>
      </c>
      <c r="I11" s="63"/>
      <c r="J11" s="64"/>
      <c r="K11" s="64"/>
      <c r="L11" s="64"/>
      <c r="M11" s="147">
        <f>ROUND(I11*J11*K11+0.00003,4)*L11/1000000000</f>
        <v>0</v>
      </c>
      <c r="N11" s="77"/>
      <c r="O11" s="154">
        <f>M11*N11</f>
        <v>0</v>
      </c>
      <c r="Q11" s="114" t="s">
        <v>147</v>
      </c>
      <c r="R11" s="115">
        <v>100000</v>
      </c>
    </row>
    <row r="12" spans="1:18" ht="18.75" customHeight="1">
      <c r="A12" s="75"/>
      <c r="B12" s="68"/>
      <c r="C12" s="68"/>
      <c r="D12" s="69"/>
      <c r="E12" s="64"/>
      <c r="F12" s="64"/>
      <c r="G12" s="64"/>
      <c r="H12" s="147">
        <f t="shared" si="0"/>
        <v>0</v>
      </c>
      <c r="I12" s="63"/>
      <c r="J12" s="64"/>
      <c r="K12" s="64"/>
      <c r="L12" s="64"/>
      <c r="M12" s="147">
        <f>ROUND(I12*J12*K12+0.00003,4)*L12/1000000000</f>
        <v>0</v>
      </c>
      <c r="N12" s="77"/>
      <c r="O12" s="154">
        <f>M12*N12</f>
        <v>0</v>
      </c>
      <c r="Q12" s="114" t="s">
        <v>148</v>
      </c>
      <c r="R12" s="115">
        <v>110000</v>
      </c>
    </row>
    <row r="13" spans="1:18" ht="18.75" customHeight="1">
      <c r="A13" s="75"/>
      <c r="B13" s="68"/>
      <c r="C13" s="68"/>
      <c r="D13" s="69"/>
      <c r="E13" s="64"/>
      <c r="F13" s="64"/>
      <c r="G13" s="64"/>
      <c r="H13" s="147">
        <f t="shared" si="0"/>
        <v>0</v>
      </c>
      <c r="I13" s="63"/>
      <c r="J13" s="64"/>
      <c r="K13" s="64"/>
      <c r="L13" s="64"/>
      <c r="M13" s="147">
        <f aca="true" t="shared" si="1" ref="M13:M40">ROUND(I13*J13*K13+0.00003,4)*L13/1000000000</f>
        <v>0</v>
      </c>
      <c r="N13" s="77"/>
      <c r="O13" s="154">
        <f aca="true" t="shared" si="2" ref="O13:O40">M13*N13</f>
        <v>0</v>
      </c>
      <c r="Q13" s="116" t="s">
        <v>149</v>
      </c>
      <c r="R13" s="546">
        <v>80000</v>
      </c>
    </row>
    <row r="14" spans="1:18" ht="18.75" customHeight="1">
      <c r="A14" s="75"/>
      <c r="B14" s="68"/>
      <c r="C14" s="68"/>
      <c r="D14" s="69"/>
      <c r="E14" s="64"/>
      <c r="F14" s="64"/>
      <c r="G14" s="64"/>
      <c r="H14" s="147">
        <f t="shared" si="0"/>
        <v>0</v>
      </c>
      <c r="I14" s="63"/>
      <c r="J14" s="64"/>
      <c r="K14" s="64"/>
      <c r="L14" s="64"/>
      <c r="M14" s="147">
        <f t="shared" si="1"/>
        <v>0</v>
      </c>
      <c r="N14" s="77"/>
      <c r="O14" s="154">
        <f t="shared" si="2"/>
        <v>0</v>
      </c>
      <c r="Q14" s="117" t="s">
        <v>150</v>
      </c>
      <c r="R14" s="547"/>
    </row>
    <row r="15" spans="1:18" ht="18.75" customHeight="1" thickBot="1">
      <c r="A15" s="75"/>
      <c r="B15" s="68"/>
      <c r="C15" s="68"/>
      <c r="D15" s="69"/>
      <c r="E15" s="64"/>
      <c r="F15" s="64"/>
      <c r="G15" s="64"/>
      <c r="H15" s="147">
        <f t="shared" si="0"/>
        <v>0</v>
      </c>
      <c r="I15" s="63"/>
      <c r="J15" s="64"/>
      <c r="K15" s="64"/>
      <c r="L15" s="64"/>
      <c r="M15" s="147">
        <f t="shared" si="1"/>
        <v>0</v>
      </c>
      <c r="N15" s="77"/>
      <c r="O15" s="154">
        <f t="shared" si="2"/>
        <v>0</v>
      </c>
      <c r="Q15" s="118" t="s">
        <v>151</v>
      </c>
      <c r="R15" s="119">
        <v>70000</v>
      </c>
    </row>
    <row r="16" spans="1:18" ht="18.75" customHeight="1">
      <c r="A16" s="75"/>
      <c r="B16" s="68"/>
      <c r="C16" s="68"/>
      <c r="D16" s="69"/>
      <c r="E16" s="64"/>
      <c r="F16" s="64"/>
      <c r="G16" s="64"/>
      <c r="H16" s="147">
        <f t="shared" si="0"/>
        <v>0</v>
      </c>
      <c r="I16" s="63"/>
      <c r="J16" s="64"/>
      <c r="K16" s="64"/>
      <c r="L16" s="64"/>
      <c r="M16" s="147">
        <f t="shared" si="1"/>
        <v>0</v>
      </c>
      <c r="N16" s="77"/>
      <c r="O16" s="154">
        <f t="shared" si="2"/>
        <v>0</v>
      </c>
      <c r="Q16" s="113" t="s">
        <v>178</v>
      </c>
      <c r="R16" s="298" t="s">
        <v>235</v>
      </c>
    </row>
    <row r="17" spans="1:18" ht="18.75" customHeight="1">
      <c r="A17" s="75"/>
      <c r="B17" s="68"/>
      <c r="C17" s="68"/>
      <c r="D17" s="69"/>
      <c r="E17" s="64"/>
      <c r="F17" s="64"/>
      <c r="G17" s="64"/>
      <c r="H17" s="147">
        <f t="shared" si="0"/>
        <v>0</v>
      </c>
      <c r="I17" s="63"/>
      <c r="J17" s="64"/>
      <c r="K17" s="64"/>
      <c r="L17" s="64"/>
      <c r="M17" s="147">
        <f t="shared" si="1"/>
        <v>0</v>
      </c>
      <c r="N17" s="77"/>
      <c r="O17" s="154">
        <f t="shared" si="2"/>
        <v>0</v>
      </c>
      <c r="Q17" s="114" t="s">
        <v>147</v>
      </c>
      <c r="R17" s="115">
        <v>110000</v>
      </c>
    </row>
    <row r="18" spans="1:18" ht="18.75" customHeight="1">
      <c r="A18" s="75"/>
      <c r="B18" s="68"/>
      <c r="C18" s="68"/>
      <c r="D18" s="69"/>
      <c r="E18" s="64"/>
      <c r="F18" s="64"/>
      <c r="G18" s="64"/>
      <c r="H18" s="147">
        <f t="shared" si="0"/>
        <v>0</v>
      </c>
      <c r="I18" s="63"/>
      <c r="J18" s="64"/>
      <c r="K18" s="64"/>
      <c r="L18" s="64"/>
      <c r="M18" s="147">
        <f t="shared" si="1"/>
        <v>0</v>
      </c>
      <c r="N18" s="77"/>
      <c r="O18" s="154">
        <f t="shared" si="2"/>
        <v>0</v>
      </c>
      <c r="Q18" s="114" t="s">
        <v>148</v>
      </c>
      <c r="R18" s="115">
        <v>120000</v>
      </c>
    </row>
    <row r="19" spans="1:18" ht="18.75" customHeight="1">
      <c r="A19" s="75"/>
      <c r="B19" s="68"/>
      <c r="C19" s="68"/>
      <c r="D19" s="69"/>
      <c r="E19" s="64"/>
      <c r="F19" s="64"/>
      <c r="G19" s="64"/>
      <c r="H19" s="147">
        <f aca="true" t="shared" si="3" ref="H19:H40">ROUND(D19*E19*F19+0.00003,4)*G19/1000000000</f>
        <v>0</v>
      </c>
      <c r="I19" s="63"/>
      <c r="J19" s="64"/>
      <c r="K19" s="64"/>
      <c r="L19" s="64"/>
      <c r="M19" s="147">
        <f t="shared" si="1"/>
        <v>0</v>
      </c>
      <c r="N19" s="77"/>
      <c r="O19" s="154">
        <f t="shared" si="2"/>
        <v>0</v>
      </c>
      <c r="Q19" s="116" t="s">
        <v>149</v>
      </c>
      <c r="R19" s="546">
        <v>90000</v>
      </c>
    </row>
    <row r="20" spans="1:18" ht="18.75" customHeight="1">
      <c r="A20" s="149"/>
      <c r="B20" s="150"/>
      <c r="C20" s="150"/>
      <c r="D20" s="151"/>
      <c r="E20" s="150"/>
      <c r="F20" s="150"/>
      <c r="G20" s="150"/>
      <c r="H20" s="147">
        <f t="shared" si="3"/>
        <v>0</v>
      </c>
      <c r="I20" s="152"/>
      <c r="J20" s="150"/>
      <c r="K20" s="150"/>
      <c r="L20" s="150"/>
      <c r="M20" s="147">
        <f t="shared" si="1"/>
        <v>0</v>
      </c>
      <c r="N20" s="153"/>
      <c r="O20" s="154">
        <f t="shared" si="2"/>
        <v>0</v>
      </c>
      <c r="Q20" s="117" t="s">
        <v>150</v>
      </c>
      <c r="R20" s="547"/>
    </row>
    <row r="21" spans="1:18" ht="18.75" customHeight="1" thickBot="1">
      <c r="A21" s="149"/>
      <c r="B21" s="150"/>
      <c r="C21" s="150"/>
      <c r="D21" s="151"/>
      <c r="E21" s="150"/>
      <c r="F21" s="150"/>
      <c r="G21" s="150"/>
      <c r="H21" s="147">
        <f t="shared" si="3"/>
        <v>0</v>
      </c>
      <c r="I21" s="152"/>
      <c r="J21" s="150"/>
      <c r="K21" s="150"/>
      <c r="L21" s="150"/>
      <c r="M21" s="147">
        <f t="shared" si="1"/>
        <v>0</v>
      </c>
      <c r="N21" s="153"/>
      <c r="O21" s="154">
        <f t="shared" si="2"/>
        <v>0</v>
      </c>
      <c r="Q21" s="118" t="s">
        <v>151</v>
      </c>
      <c r="R21" s="119">
        <v>80000</v>
      </c>
    </row>
    <row r="22" spans="1:18" ht="18.75" customHeight="1" thickBot="1">
      <c r="A22" s="149"/>
      <c r="B22" s="150"/>
      <c r="C22" s="150"/>
      <c r="D22" s="151"/>
      <c r="E22" s="150"/>
      <c r="F22" s="150"/>
      <c r="G22" s="150"/>
      <c r="H22" s="147">
        <f t="shared" si="3"/>
        <v>0</v>
      </c>
      <c r="I22" s="152"/>
      <c r="J22" s="150"/>
      <c r="K22" s="150"/>
      <c r="L22" s="150"/>
      <c r="M22" s="147">
        <f t="shared" si="1"/>
        <v>0</v>
      </c>
      <c r="N22" s="153"/>
      <c r="O22" s="154">
        <f t="shared" si="2"/>
        <v>0</v>
      </c>
      <c r="Q22" s="112" t="s">
        <v>179</v>
      </c>
      <c r="R22" s="299" t="s">
        <v>236</v>
      </c>
    </row>
    <row r="23" spans="1:18" ht="18.75" customHeight="1">
      <c r="A23" s="149"/>
      <c r="B23" s="150"/>
      <c r="C23" s="150"/>
      <c r="D23" s="151"/>
      <c r="E23" s="150"/>
      <c r="F23" s="150"/>
      <c r="G23" s="150"/>
      <c r="H23" s="147">
        <f t="shared" si="3"/>
        <v>0</v>
      </c>
      <c r="I23" s="152"/>
      <c r="J23" s="150"/>
      <c r="K23" s="150"/>
      <c r="L23" s="150"/>
      <c r="M23" s="147">
        <f t="shared" si="1"/>
        <v>0</v>
      </c>
      <c r="N23" s="153"/>
      <c r="O23" s="154">
        <f t="shared" si="2"/>
        <v>0</v>
      </c>
      <c r="Q23" s="120" t="s">
        <v>152</v>
      </c>
      <c r="R23" s="298" t="s">
        <v>235</v>
      </c>
    </row>
    <row r="24" spans="1:18" ht="18.75" customHeight="1">
      <c r="A24" s="149"/>
      <c r="B24" s="150"/>
      <c r="C24" s="150"/>
      <c r="D24" s="151"/>
      <c r="E24" s="150"/>
      <c r="F24" s="150"/>
      <c r="G24" s="150"/>
      <c r="H24" s="147">
        <f t="shared" si="3"/>
        <v>0</v>
      </c>
      <c r="I24" s="152"/>
      <c r="J24" s="150"/>
      <c r="K24" s="150"/>
      <c r="L24" s="150"/>
      <c r="M24" s="147">
        <f t="shared" si="1"/>
        <v>0</v>
      </c>
      <c r="N24" s="153"/>
      <c r="O24" s="154">
        <f t="shared" si="2"/>
        <v>0</v>
      </c>
      <c r="Q24" s="114" t="s">
        <v>153</v>
      </c>
      <c r="R24" s="115">
        <v>200000</v>
      </c>
    </row>
    <row r="25" spans="1:18" ht="18.75" customHeight="1">
      <c r="A25" s="149"/>
      <c r="B25" s="150"/>
      <c r="C25" s="150"/>
      <c r="D25" s="151"/>
      <c r="E25" s="150"/>
      <c r="F25" s="150"/>
      <c r="G25" s="150"/>
      <c r="H25" s="147">
        <f t="shared" si="3"/>
        <v>0</v>
      </c>
      <c r="I25" s="152"/>
      <c r="J25" s="150"/>
      <c r="K25" s="150"/>
      <c r="L25" s="150"/>
      <c r="M25" s="147">
        <f t="shared" si="1"/>
        <v>0</v>
      </c>
      <c r="N25" s="153"/>
      <c r="O25" s="154">
        <f t="shared" si="2"/>
        <v>0</v>
      </c>
      <c r="Q25" s="114" t="s">
        <v>154</v>
      </c>
      <c r="R25" s="115">
        <v>160000</v>
      </c>
    </row>
    <row r="26" spans="1:18" ht="18.75" customHeight="1" thickBot="1">
      <c r="A26" s="149"/>
      <c r="B26" s="150"/>
      <c r="C26" s="150"/>
      <c r="D26" s="151"/>
      <c r="E26" s="150"/>
      <c r="F26" s="150"/>
      <c r="G26" s="150"/>
      <c r="H26" s="147">
        <f t="shared" si="3"/>
        <v>0</v>
      </c>
      <c r="I26" s="152"/>
      <c r="J26" s="150"/>
      <c r="K26" s="150"/>
      <c r="L26" s="150"/>
      <c r="M26" s="147">
        <f t="shared" si="1"/>
        <v>0</v>
      </c>
      <c r="N26" s="153"/>
      <c r="O26" s="154">
        <f t="shared" si="2"/>
        <v>0</v>
      </c>
      <c r="Q26" s="118" t="s">
        <v>155</v>
      </c>
      <c r="R26" s="119">
        <v>140000</v>
      </c>
    </row>
    <row r="27" spans="1:18" ht="18.75" customHeight="1">
      <c r="A27" s="149"/>
      <c r="B27" s="150"/>
      <c r="C27" s="150"/>
      <c r="D27" s="151"/>
      <c r="E27" s="150"/>
      <c r="F27" s="150"/>
      <c r="G27" s="150"/>
      <c r="H27" s="147">
        <f t="shared" si="3"/>
        <v>0</v>
      </c>
      <c r="I27" s="152"/>
      <c r="J27" s="150"/>
      <c r="K27" s="150"/>
      <c r="L27" s="150"/>
      <c r="M27" s="147">
        <f t="shared" si="1"/>
        <v>0</v>
      </c>
      <c r="N27" s="153"/>
      <c r="O27" s="154">
        <f t="shared" si="2"/>
        <v>0</v>
      </c>
      <c r="Q27" s="548" t="s">
        <v>156</v>
      </c>
      <c r="R27" s="535" t="s">
        <v>227</v>
      </c>
    </row>
    <row r="28" spans="1:18" ht="18.75" customHeight="1">
      <c r="A28" s="149"/>
      <c r="B28" s="150"/>
      <c r="C28" s="150"/>
      <c r="D28" s="151"/>
      <c r="E28" s="150"/>
      <c r="F28" s="150"/>
      <c r="G28" s="150"/>
      <c r="H28" s="147">
        <f t="shared" si="3"/>
        <v>0</v>
      </c>
      <c r="I28" s="152"/>
      <c r="J28" s="150"/>
      <c r="K28" s="150"/>
      <c r="L28" s="150"/>
      <c r="M28" s="147">
        <f t="shared" si="1"/>
        <v>0</v>
      </c>
      <c r="N28" s="153"/>
      <c r="O28" s="154">
        <f t="shared" si="2"/>
        <v>0</v>
      </c>
      <c r="Q28" s="549"/>
      <c r="R28" s="536"/>
    </row>
    <row r="29" spans="1:18" ht="18.75" customHeight="1" thickBot="1">
      <c r="A29" s="149"/>
      <c r="B29" s="150"/>
      <c r="C29" s="150"/>
      <c r="D29" s="151"/>
      <c r="E29" s="150"/>
      <c r="F29" s="150"/>
      <c r="G29" s="150"/>
      <c r="H29" s="147">
        <f t="shared" si="3"/>
        <v>0</v>
      </c>
      <c r="I29" s="152"/>
      <c r="J29" s="150"/>
      <c r="K29" s="150"/>
      <c r="L29" s="150"/>
      <c r="M29" s="147">
        <f t="shared" si="1"/>
        <v>0</v>
      </c>
      <c r="N29" s="153"/>
      <c r="O29" s="154">
        <f t="shared" si="2"/>
        <v>0</v>
      </c>
      <c r="Q29" s="550"/>
      <c r="R29" s="537"/>
    </row>
    <row r="30" spans="1:18" ht="18.75" customHeight="1">
      <c r="A30" s="149"/>
      <c r="B30" s="150"/>
      <c r="C30" s="150"/>
      <c r="D30" s="151"/>
      <c r="E30" s="150"/>
      <c r="F30" s="150"/>
      <c r="G30" s="150"/>
      <c r="H30" s="147">
        <f t="shared" si="3"/>
        <v>0</v>
      </c>
      <c r="I30" s="152"/>
      <c r="J30" s="150"/>
      <c r="K30" s="150"/>
      <c r="L30" s="150"/>
      <c r="M30" s="147">
        <f t="shared" si="1"/>
        <v>0</v>
      </c>
      <c r="N30" s="153"/>
      <c r="O30" s="154">
        <f t="shared" si="2"/>
        <v>0</v>
      </c>
      <c r="Q30" s="113" t="s">
        <v>157</v>
      </c>
      <c r="R30" s="298" t="s">
        <v>235</v>
      </c>
    </row>
    <row r="31" spans="1:18" ht="18.75" customHeight="1">
      <c r="A31" s="149"/>
      <c r="B31" s="150"/>
      <c r="C31" s="150"/>
      <c r="D31" s="151"/>
      <c r="E31" s="150"/>
      <c r="F31" s="150"/>
      <c r="G31" s="150"/>
      <c r="H31" s="147">
        <f t="shared" si="3"/>
        <v>0</v>
      </c>
      <c r="I31" s="152"/>
      <c r="J31" s="150"/>
      <c r="K31" s="150"/>
      <c r="L31" s="150"/>
      <c r="M31" s="147">
        <f t="shared" si="1"/>
        <v>0</v>
      </c>
      <c r="N31" s="153"/>
      <c r="O31" s="154">
        <f t="shared" si="2"/>
        <v>0</v>
      </c>
      <c r="Q31" s="114" t="s">
        <v>158</v>
      </c>
      <c r="R31" s="115">
        <v>50000</v>
      </c>
    </row>
    <row r="32" spans="1:18" ht="18.75" customHeight="1">
      <c r="A32" s="149"/>
      <c r="B32" s="150"/>
      <c r="C32" s="150"/>
      <c r="D32" s="151"/>
      <c r="E32" s="150"/>
      <c r="F32" s="150"/>
      <c r="G32" s="150"/>
      <c r="H32" s="147">
        <f t="shared" si="3"/>
        <v>0</v>
      </c>
      <c r="I32" s="152"/>
      <c r="J32" s="150"/>
      <c r="K32" s="150"/>
      <c r="L32" s="150"/>
      <c r="M32" s="147">
        <f t="shared" si="1"/>
        <v>0</v>
      </c>
      <c r="N32" s="153"/>
      <c r="O32" s="154">
        <f t="shared" si="2"/>
        <v>0</v>
      </c>
      <c r="Q32" s="114" t="s">
        <v>159</v>
      </c>
      <c r="R32" s="115">
        <v>150000</v>
      </c>
    </row>
    <row r="33" spans="1:18" ht="18.75" customHeight="1">
      <c r="A33" s="149"/>
      <c r="B33" s="150"/>
      <c r="C33" s="150"/>
      <c r="D33" s="151"/>
      <c r="E33" s="150"/>
      <c r="F33" s="150"/>
      <c r="G33" s="150"/>
      <c r="H33" s="147">
        <f t="shared" si="3"/>
        <v>0</v>
      </c>
      <c r="I33" s="152"/>
      <c r="J33" s="150"/>
      <c r="K33" s="150"/>
      <c r="L33" s="150"/>
      <c r="M33" s="147">
        <f t="shared" si="1"/>
        <v>0</v>
      </c>
      <c r="N33" s="153"/>
      <c r="O33" s="154">
        <f t="shared" si="2"/>
        <v>0</v>
      </c>
      <c r="Q33" s="114" t="s">
        <v>160</v>
      </c>
      <c r="R33" s="115">
        <v>75000</v>
      </c>
    </row>
    <row r="34" spans="1:18" ht="18.75" customHeight="1" thickBot="1">
      <c r="A34" s="149"/>
      <c r="B34" s="150"/>
      <c r="C34" s="150"/>
      <c r="D34" s="151"/>
      <c r="E34" s="150"/>
      <c r="F34" s="150"/>
      <c r="G34" s="150"/>
      <c r="H34" s="147">
        <f t="shared" si="3"/>
        <v>0</v>
      </c>
      <c r="I34" s="152"/>
      <c r="J34" s="150"/>
      <c r="K34" s="150"/>
      <c r="L34" s="150"/>
      <c r="M34" s="147">
        <f t="shared" si="1"/>
        <v>0</v>
      </c>
      <c r="N34" s="153"/>
      <c r="O34" s="154">
        <f t="shared" si="2"/>
        <v>0</v>
      </c>
      <c r="Q34" s="118" t="s">
        <v>161</v>
      </c>
      <c r="R34" s="119">
        <v>25000</v>
      </c>
    </row>
    <row r="35" spans="1:15" ht="18.75" customHeight="1">
      <c r="A35" s="149"/>
      <c r="B35" s="150"/>
      <c r="C35" s="150"/>
      <c r="D35" s="151"/>
      <c r="E35" s="150"/>
      <c r="F35" s="150"/>
      <c r="G35" s="150"/>
      <c r="H35" s="147">
        <f t="shared" si="3"/>
        <v>0</v>
      </c>
      <c r="I35" s="152"/>
      <c r="J35" s="150"/>
      <c r="K35" s="150"/>
      <c r="L35" s="150"/>
      <c r="M35" s="147">
        <f t="shared" si="1"/>
        <v>0</v>
      </c>
      <c r="N35" s="153"/>
      <c r="O35" s="154">
        <f t="shared" si="2"/>
        <v>0</v>
      </c>
    </row>
    <row r="36" spans="1:18" ht="18.75" customHeight="1">
      <c r="A36" s="149"/>
      <c r="B36" s="150"/>
      <c r="C36" s="150"/>
      <c r="D36" s="151"/>
      <c r="E36" s="150"/>
      <c r="F36" s="150"/>
      <c r="G36" s="150"/>
      <c r="H36" s="147">
        <f t="shared" si="3"/>
        <v>0</v>
      </c>
      <c r="I36" s="152"/>
      <c r="J36" s="150"/>
      <c r="K36" s="150"/>
      <c r="L36" s="150"/>
      <c r="M36" s="147">
        <f t="shared" si="1"/>
        <v>0</v>
      </c>
      <c r="N36" s="153"/>
      <c r="O36" s="154">
        <f t="shared" si="2"/>
        <v>0</v>
      </c>
      <c r="Q36" s="538" t="s">
        <v>226</v>
      </c>
      <c r="R36" s="539"/>
    </row>
    <row r="37" spans="1:18" ht="18.75" customHeight="1">
      <c r="A37" s="149"/>
      <c r="B37" s="150"/>
      <c r="C37" s="150"/>
      <c r="D37" s="151"/>
      <c r="E37" s="150"/>
      <c r="F37" s="150"/>
      <c r="G37" s="150"/>
      <c r="H37" s="147">
        <f t="shared" si="3"/>
        <v>0</v>
      </c>
      <c r="I37" s="152"/>
      <c r="J37" s="150"/>
      <c r="K37" s="150"/>
      <c r="L37" s="150"/>
      <c r="M37" s="147">
        <f t="shared" si="1"/>
        <v>0</v>
      </c>
      <c r="N37" s="153"/>
      <c r="O37" s="154">
        <f t="shared" si="2"/>
        <v>0</v>
      </c>
      <c r="Q37" s="539"/>
      <c r="R37" s="539"/>
    </row>
    <row r="38" spans="1:18" ht="18.75" customHeight="1">
      <c r="A38" s="149"/>
      <c r="B38" s="150"/>
      <c r="C38" s="150"/>
      <c r="D38" s="151"/>
      <c r="E38" s="150"/>
      <c r="F38" s="150"/>
      <c r="G38" s="150"/>
      <c r="H38" s="147">
        <f t="shared" si="3"/>
        <v>0</v>
      </c>
      <c r="I38" s="152"/>
      <c r="J38" s="150"/>
      <c r="K38" s="150"/>
      <c r="L38" s="150"/>
      <c r="M38" s="147">
        <f t="shared" si="1"/>
        <v>0</v>
      </c>
      <c r="N38" s="153"/>
      <c r="O38" s="154">
        <f t="shared" si="2"/>
        <v>0</v>
      </c>
      <c r="Q38" s="539"/>
      <c r="R38" s="539"/>
    </row>
    <row r="39" spans="1:18" ht="18.75" customHeight="1">
      <c r="A39" s="149"/>
      <c r="B39" s="150"/>
      <c r="C39" s="150"/>
      <c r="D39" s="151"/>
      <c r="E39" s="150"/>
      <c r="F39" s="150"/>
      <c r="G39" s="150"/>
      <c r="H39" s="147">
        <f t="shared" si="3"/>
        <v>0</v>
      </c>
      <c r="I39" s="152"/>
      <c r="J39" s="150"/>
      <c r="K39" s="150"/>
      <c r="L39" s="150"/>
      <c r="M39" s="147">
        <f t="shared" si="1"/>
        <v>0</v>
      </c>
      <c r="N39" s="155"/>
      <c r="O39" s="154">
        <f t="shared" si="2"/>
        <v>0</v>
      </c>
      <c r="Q39" s="539"/>
      <c r="R39" s="539"/>
    </row>
    <row r="40" spans="1:18" ht="18.75" customHeight="1" thickBot="1">
      <c r="A40" s="156"/>
      <c r="B40" s="157"/>
      <c r="C40" s="157"/>
      <c r="D40" s="158"/>
      <c r="E40" s="157"/>
      <c r="F40" s="157"/>
      <c r="G40" s="157"/>
      <c r="H40" s="147">
        <f t="shared" si="3"/>
        <v>0</v>
      </c>
      <c r="I40" s="159"/>
      <c r="J40" s="157"/>
      <c r="K40" s="157"/>
      <c r="L40" s="157"/>
      <c r="M40" s="147">
        <f t="shared" si="1"/>
        <v>0</v>
      </c>
      <c r="N40" s="160"/>
      <c r="O40" s="161">
        <f t="shared" si="2"/>
        <v>0</v>
      </c>
      <c r="Q40" s="2"/>
      <c r="R40" s="2"/>
    </row>
    <row r="41" spans="1:18" ht="18.75" customHeight="1" thickBot="1">
      <c r="A41" s="85"/>
      <c r="B41" s="95"/>
      <c r="C41" s="95"/>
      <c r="D41" s="95"/>
      <c r="E41" s="522" t="s">
        <v>120</v>
      </c>
      <c r="F41" s="523"/>
      <c r="G41" s="93">
        <f>SUM(G8:G40)</f>
        <v>0</v>
      </c>
      <c r="H41" s="94">
        <f>SUM(H8:H40)</f>
        <v>0</v>
      </c>
      <c r="I41" s="85"/>
      <c r="J41" s="95"/>
      <c r="K41" s="95"/>
      <c r="L41" s="95"/>
      <c r="M41" s="96">
        <f>SUM(M8:M40)</f>
        <v>0</v>
      </c>
      <c r="N41" s="92" t="s">
        <v>65</v>
      </c>
      <c r="O41" s="162">
        <f>SUM(O8:O40)</f>
        <v>0</v>
      </c>
      <c r="Q41" s="533" t="s">
        <v>238</v>
      </c>
      <c r="R41" s="534"/>
    </row>
    <row r="42" spans="1:20" ht="11.25" customHeight="1">
      <c r="A42" s="532" t="s">
        <v>27</v>
      </c>
      <c r="B42" s="532"/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2"/>
      <c r="P42" s="2"/>
      <c r="Q42" s="534"/>
      <c r="R42" s="534"/>
      <c r="S42" s="2"/>
      <c r="T42" s="2"/>
    </row>
    <row r="43" spans="1:20" ht="11.25" customHeight="1">
      <c r="A43" s="532" t="s">
        <v>28</v>
      </c>
      <c r="B43" s="532"/>
      <c r="C43" s="532"/>
      <c r="D43" s="532"/>
      <c r="E43" s="532"/>
      <c r="F43" s="532"/>
      <c r="G43" s="532"/>
      <c r="H43" s="532"/>
      <c r="I43" s="532"/>
      <c r="J43" s="532"/>
      <c r="K43" s="532"/>
      <c r="L43" s="532"/>
      <c r="M43" s="532"/>
      <c r="N43" s="532"/>
      <c r="O43" s="2"/>
      <c r="P43" s="2"/>
      <c r="Q43" s="534"/>
      <c r="R43" s="534"/>
      <c r="S43" s="2"/>
      <c r="T43" s="2"/>
    </row>
    <row r="44" spans="1:20" ht="11.25" customHeight="1">
      <c r="A44" s="532" t="s">
        <v>112</v>
      </c>
      <c r="B44" s="532"/>
      <c r="C44" s="532"/>
      <c r="D44" s="532"/>
      <c r="E44" s="532"/>
      <c r="F44" s="532"/>
      <c r="G44" s="532"/>
      <c r="H44" s="532"/>
      <c r="I44" s="532"/>
      <c r="J44" s="532"/>
      <c r="K44" s="532"/>
      <c r="L44" s="532"/>
      <c r="M44" s="532"/>
      <c r="N44" s="532"/>
      <c r="O44" s="2"/>
      <c r="P44" s="2"/>
      <c r="Q44" s="534"/>
      <c r="R44" s="534"/>
      <c r="S44" s="2"/>
      <c r="T44" s="2"/>
    </row>
    <row r="45" spans="1:20" ht="11.25" customHeight="1">
      <c r="A45" s="532" t="s">
        <v>29</v>
      </c>
      <c r="B45" s="532"/>
      <c r="C45" s="532"/>
      <c r="D45" s="532"/>
      <c r="E45" s="532"/>
      <c r="F45" s="532"/>
      <c r="G45" s="532"/>
      <c r="H45" s="532"/>
      <c r="I45" s="532"/>
      <c r="J45" s="532"/>
      <c r="K45" s="532"/>
      <c r="L45" s="532"/>
      <c r="M45" s="532"/>
      <c r="N45" s="532"/>
      <c r="O45" s="2"/>
      <c r="P45" s="2"/>
      <c r="Q45" s="534"/>
      <c r="R45" s="534"/>
      <c r="S45" s="2"/>
      <c r="T45" s="2"/>
    </row>
    <row r="46" spans="1:20" ht="11.2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"/>
      <c r="P46" s="2"/>
      <c r="Q46" s="534"/>
      <c r="R46" s="534"/>
      <c r="S46" s="2"/>
      <c r="T46" s="2"/>
    </row>
    <row r="47" spans="1:20" ht="14.25" thickBot="1">
      <c r="A47" s="518" t="s">
        <v>23</v>
      </c>
      <c r="B47" s="518"/>
      <c r="C47" s="518"/>
      <c r="D47" s="518"/>
      <c r="K47" s="2"/>
      <c r="L47" s="2"/>
      <c r="M47" s="2"/>
      <c r="N47" s="2"/>
      <c r="O47" s="2"/>
      <c r="P47" s="2"/>
      <c r="S47" s="2"/>
      <c r="T47" s="2"/>
    </row>
    <row r="48" spans="1:15" ht="27.75" customHeight="1">
      <c r="A48" s="30" t="s">
        <v>0</v>
      </c>
      <c r="B48" s="516" t="s">
        <v>1</v>
      </c>
      <c r="C48" s="516" t="s">
        <v>2</v>
      </c>
      <c r="D48" s="519" t="s">
        <v>25</v>
      </c>
      <c r="E48" s="514"/>
      <c r="F48" s="515"/>
      <c r="G48" s="516" t="s">
        <v>3</v>
      </c>
      <c r="H48" s="32" t="s">
        <v>20</v>
      </c>
      <c r="I48" s="513" t="s">
        <v>24</v>
      </c>
      <c r="J48" s="514"/>
      <c r="K48" s="515"/>
      <c r="L48" s="516" t="s">
        <v>3</v>
      </c>
      <c r="M48" s="42" t="s">
        <v>20</v>
      </c>
      <c r="N48" s="43" t="s">
        <v>21</v>
      </c>
      <c r="O48" s="34" t="s">
        <v>67</v>
      </c>
    </row>
    <row r="49" spans="1:15" ht="15" customHeight="1" thickBot="1">
      <c r="A49" s="29" t="s">
        <v>22</v>
      </c>
      <c r="B49" s="517"/>
      <c r="C49" s="517"/>
      <c r="D49" s="3" t="s">
        <v>16</v>
      </c>
      <c r="E49" s="3" t="s">
        <v>17</v>
      </c>
      <c r="F49" s="3" t="s">
        <v>18</v>
      </c>
      <c r="G49" s="517"/>
      <c r="H49" s="31"/>
      <c r="I49" s="4" t="s">
        <v>16</v>
      </c>
      <c r="J49" s="5" t="s">
        <v>17</v>
      </c>
      <c r="K49" s="6" t="s">
        <v>18</v>
      </c>
      <c r="L49" s="517"/>
      <c r="M49" s="54"/>
      <c r="N49" s="55"/>
      <c r="O49" s="33"/>
    </row>
    <row r="50" spans="1:15" ht="13.5">
      <c r="A50" s="7" t="s">
        <v>4</v>
      </c>
      <c r="B50" s="8" t="s">
        <v>5</v>
      </c>
      <c r="C50" s="8" t="s">
        <v>242</v>
      </c>
      <c r="D50" s="9">
        <v>1680</v>
      </c>
      <c r="E50" s="10">
        <v>207</v>
      </c>
      <c r="F50" s="10">
        <v>102</v>
      </c>
      <c r="G50" s="8">
        <v>1</v>
      </c>
      <c r="H50" s="11">
        <f aca="true" t="shared" si="4" ref="H50:H58">ROUND(D50*E50*F50+0.00003,4)*G50/1000000000</f>
        <v>0.03547152</v>
      </c>
      <c r="I50" s="12">
        <v>1800</v>
      </c>
      <c r="J50" s="13">
        <v>210</v>
      </c>
      <c r="K50" s="13">
        <v>105</v>
      </c>
      <c r="L50" s="8">
        <v>1</v>
      </c>
      <c r="M50" s="11">
        <f>ROUND(I50*J50*K50+0.00003,4)*L50/1000000000</f>
        <v>0.03969</v>
      </c>
      <c r="N50" s="302">
        <v>80000</v>
      </c>
      <c r="O50" s="14">
        <f>M50*N50</f>
        <v>3175.2000000000003</v>
      </c>
    </row>
    <row r="51" spans="1:15" ht="13.5">
      <c r="A51" s="15" t="s">
        <v>6</v>
      </c>
      <c r="B51" s="16" t="s">
        <v>7</v>
      </c>
      <c r="C51" s="16" t="s">
        <v>241</v>
      </c>
      <c r="D51" s="17">
        <v>2887.5</v>
      </c>
      <c r="E51" s="18">
        <v>102</v>
      </c>
      <c r="F51" s="18">
        <v>102</v>
      </c>
      <c r="G51" s="16">
        <v>2</v>
      </c>
      <c r="H51" s="11">
        <f t="shared" si="4"/>
        <v>0.0600831</v>
      </c>
      <c r="I51" s="19">
        <v>3000</v>
      </c>
      <c r="J51" s="18">
        <v>105</v>
      </c>
      <c r="K51" s="18">
        <v>105</v>
      </c>
      <c r="L51" s="16">
        <v>2</v>
      </c>
      <c r="M51" s="11">
        <f aca="true" t="shared" si="5" ref="M51:M58">ROUND(I51*J51*K51+0.00003,4)*L51/1000000000</f>
        <v>0.06615</v>
      </c>
      <c r="N51" s="303">
        <v>120000</v>
      </c>
      <c r="O51" s="20">
        <f aca="true" t="shared" si="6" ref="O51:O58">M51*N51</f>
        <v>7938</v>
      </c>
    </row>
    <row r="52" spans="1:15" ht="13.5">
      <c r="A52" s="15" t="s">
        <v>8</v>
      </c>
      <c r="B52" s="16" t="s">
        <v>7</v>
      </c>
      <c r="C52" s="16" t="s">
        <v>239</v>
      </c>
      <c r="D52" s="17">
        <v>1510</v>
      </c>
      <c r="E52" s="18">
        <v>102</v>
      </c>
      <c r="F52" s="18">
        <v>102</v>
      </c>
      <c r="G52" s="16">
        <v>1</v>
      </c>
      <c r="H52" s="11">
        <f t="shared" si="4"/>
        <v>0.01571004</v>
      </c>
      <c r="I52" s="19">
        <v>1800</v>
      </c>
      <c r="J52" s="18">
        <v>105</v>
      </c>
      <c r="K52" s="18">
        <v>105</v>
      </c>
      <c r="L52" s="16">
        <v>1</v>
      </c>
      <c r="M52" s="11">
        <f t="shared" si="5"/>
        <v>0.019845</v>
      </c>
      <c r="N52" s="303">
        <v>110000</v>
      </c>
      <c r="O52" s="20">
        <f t="shared" si="6"/>
        <v>2182.9500000000003</v>
      </c>
    </row>
    <row r="53" spans="1:15" ht="13.5">
      <c r="A53" s="15" t="s">
        <v>9</v>
      </c>
      <c r="B53" s="16" t="s">
        <v>5</v>
      </c>
      <c r="C53" s="16" t="s">
        <v>239</v>
      </c>
      <c r="D53" s="17">
        <v>1215</v>
      </c>
      <c r="E53" s="18">
        <v>87</v>
      </c>
      <c r="F53" s="18">
        <v>12</v>
      </c>
      <c r="G53" s="16">
        <v>10</v>
      </c>
      <c r="H53" s="11">
        <f t="shared" si="4"/>
        <v>0.0126846</v>
      </c>
      <c r="I53" s="19">
        <v>3650</v>
      </c>
      <c r="J53" s="18">
        <v>90</v>
      </c>
      <c r="K53" s="18">
        <v>15</v>
      </c>
      <c r="L53" s="16">
        <v>4</v>
      </c>
      <c r="M53" s="11">
        <f t="shared" si="5"/>
        <v>0.01971</v>
      </c>
      <c r="N53" s="303">
        <v>70000</v>
      </c>
      <c r="O53" s="20">
        <f t="shared" si="6"/>
        <v>1379.6999999999998</v>
      </c>
    </row>
    <row r="54" spans="1:15" ht="13.5">
      <c r="A54" s="15" t="s">
        <v>10</v>
      </c>
      <c r="B54" s="16" t="s">
        <v>5</v>
      </c>
      <c r="C54" s="16" t="s">
        <v>240</v>
      </c>
      <c r="D54" s="17">
        <v>2700</v>
      </c>
      <c r="E54" s="18">
        <v>178</v>
      </c>
      <c r="F54" s="18">
        <v>22</v>
      </c>
      <c r="G54" s="16">
        <v>1</v>
      </c>
      <c r="H54" s="11">
        <f t="shared" si="4"/>
        <v>0.0105732</v>
      </c>
      <c r="I54" s="19">
        <v>3650</v>
      </c>
      <c r="J54" s="18">
        <v>180</v>
      </c>
      <c r="K54" s="18">
        <v>24</v>
      </c>
      <c r="L54" s="16">
        <v>1</v>
      </c>
      <c r="M54" s="11">
        <f t="shared" si="5"/>
        <v>0.015768</v>
      </c>
      <c r="N54" s="303">
        <v>140000</v>
      </c>
      <c r="O54" s="20">
        <f t="shared" si="6"/>
        <v>2207.52</v>
      </c>
    </row>
    <row r="55" spans="1:15" ht="13.5">
      <c r="A55" s="15" t="s">
        <v>11</v>
      </c>
      <c r="B55" s="16" t="s">
        <v>12</v>
      </c>
      <c r="C55" s="16"/>
      <c r="D55" s="17">
        <v>140</v>
      </c>
      <c r="E55" s="18">
        <v>30</v>
      </c>
      <c r="F55" s="18">
        <v>15</v>
      </c>
      <c r="G55" s="16">
        <v>20</v>
      </c>
      <c r="H55" s="11">
        <f t="shared" si="4"/>
        <v>0.00126</v>
      </c>
      <c r="I55" s="19">
        <v>150</v>
      </c>
      <c r="J55" s="18">
        <v>30</v>
      </c>
      <c r="K55" s="18">
        <v>15</v>
      </c>
      <c r="L55" s="16">
        <v>20</v>
      </c>
      <c r="M55" s="11">
        <f t="shared" si="5"/>
        <v>0.00135</v>
      </c>
      <c r="N55" s="303">
        <v>200000</v>
      </c>
      <c r="O55" s="20">
        <f t="shared" si="6"/>
        <v>270</v>
      </c>
    </row>
    <row r="56" spans="1:15" ht="13.5">
      <c r="A56" s="15" t="s">
        <v>13</v>
      </c>
      <c r="B56" s="16" t="s">
        <v>12</v>
      </c>
      <c r="C56" s="16"/>
      <c r="D56" s="17">
        <v>105</v>
      </c>
      <c r="E56" s="18">
        <v>30</v>
      </c>
      <c r="F56" s="18">
        <v>9</v>
      </c>
      <c r="G56" s="16">
        <v>8</v>
      </c>
      <c r="H56" s="11">
        <f t="shared" si="4"/>
        <v>0.0002268</v>
      </c>
      <c r="I56" s="19">
        <v>150</v>
      </c>
      <c r="J56" s="18">
        <v>30</v>
      </c>
      <c r="K56" s="18">
        <v>15</v>
      </c>
      <c r="L56" s="16">
        <v>8</v>
      </c>
      <c r="M56" s="11">
        <f t="shared" si="5"/>
        <v>0.00054</v>
      </c>
      <c r="N56" s="303">
        <v>200000</v>
      </c>
      <c r="O56" s="20">
        <f t="shared" si="6"/>
        <v>108</v>
      </c>
    </row>
    <row r="57" spans="1:15" ht="13.5">
      <c r="A57" s="15" t="s">
        <v>14</v>
      </c>
      <c r="B57" s="16" t="s">
        <v>12</v>
      </c>
      <c r="C57" s="16"/>
      <c r="D57" s="17">
        <v>150</v>
      </c>
      <c r="E57" s="18">
        <v>30</v>
      </c>
      <c r="F57" s="18">
        <v>9</v>
      </c>
      <c r="G57" s="16">
        <v>8</v>
      </c>
      <c r="H57" s="11">
        <f t="shared" si="4"/>
        <v>0.000324</v>
      </c>
      <c r="I57" s="19">
        <v>150</v>
      </c>
      <c r="J57" s="18">
        <v>30</v>
      </c>
      <c r="K57" s="18">
        <v>15</v>
      </c>
      <c r="L57" s="16">
        <v>8</v>
      </c>
      <c r="M57" s="11">
        <f t="shared" si="5"/>
        <v>0.00054</v>
      </c>
      <c r="N57" s="303">
        <v>200000</v>
      </c>
      <c r="O57" s="20">
        <f t="shared" si="6"/>
        <v>108</v>
      </c>
    </row>
    <row r="58" spans="1:15" ht="14.25" thickBot="1">
      <c r="A58" s="21" t="s">
        <v>15</v>
      </c>
      <c r="B58" s="22" t="s">
        <v>12</v>
      </c>
      <c r="C58" s="22"/>
      <c r="D58" s="3">
        <v>105</v>
      </c>
      <c r="E58" s="23">
        <v>15</v>
      </c>
      <c r="F58" s="23">
        <v>15</v>
      </c>
      <c r="G58" s="22">
        <v>2</v>
      </c>
      <c r="H58" s="11">
        <f t="shared" si="4"/>
        <v>4.725E-05</v>
      </c>
      <c r="I58" s="24">
        <v>150</v>
      </c>
      <c r="J58" s="23">
        <v>30</v>
      </c>
      <c r="K58" s="23">
        <v>15</v>
      </c>
      <c r="L58" s="22">
        <v>2</v>
      </c>
      <c r="M58" s="11">
        <f t="shared" si="5"/>
        <v>0.000135</v>
      </c>
      <c r="N58" s="303">
        <v>200000</v>
      </c>
      <c r="O58" s="35">
        <f t="shared" si="6"/>
        <v>27</v>
      </c>
    </row>
    <row r="59" spans="1:15" ht="14.25" thickBot="1">
      <c r="A59" s="25"/>
      <c r="B59" s="26"/>
      <c r="C59" s="26"/>
      <c r="D59" s="26"/>
      <c r="E59" s="529" t="s">
        <v>58</v>
      </c>
      <c r="F59" s="529"/>
      <c r="G59" s="52">
        <f>SUM(G50:G58)</f>
        <v>53</v>
      </c>
      <c r="H59" s="27">
        <f>SUM(H50:H58)</f>
        <v>0.13638051</v>
      </c>
      <c r="I59" s="25"/>
      <c r="J59" s="529"/>
      <c r="K59" s="529"/>
      <c r="L59" s="40"/>
      <c r="M59" s="28">
        <f>SUM(M50:M58)</f>
        <v>0.163728</v>
      </c>
      <c r="N59" s="25" t="s">
        <v>59</v>
      </c>
      <c r="O59" s="51">
        <f>SUM(O50:O58)</f>
        <v>17396.370000000003</v>
      </c>
    </row>
  </sheetData>
  <sheetProtection password="CE4D" sheet="1" objects="1" scenarios="1"/>
  <mergeCells count="34">
    <mergeCell ref="Q41:R46"/>
    <mergeCell ref="R27:R29"/>
    <mergeCell ref="Q36:R39"/>
    <mergeCell ref="I2:K2"/>
    <mergeCell ref="A45:N45"/>
    <mergeCell ref="B2:F2"/>
    <mergeCell ref="R19:R20"/>
    <mergeCell ref="Q27:Q29"/>
    <mergeCell ref="O6:O7"/>
    <mergeCell ref="R13:R14"/>
    <mergeCell ref="E59:F59"/>
    <mergeCell ref="J59:K59"/>
    <mergeCell ref="A4:O4"/>
    <mergeCell ref="B6:B7"/>
    <mergeCell ref="C6:C7"/>
    <mergeCell ref="G6:G7"/>
    <mergeCell ref="D6:F6"/>
    <mergeCell ref="A42:N42"/>
    <mergeCell ref="A43:N43"/>
    <mergeCell ref="A44:N44"/>
    <mergeCell ref="A6:A7"/>
    <mergeCell ref="N6:N7"/>
    <mergeCell ref="E41:F41"/>
    <mergeCell ref="L6:L7"/>
    <mergeCell ref="H6:H7"/>
    <mergeCell ref="M6:M7"/>
    <mergeCell ref="I6:K6"/>
    <mergeCell ref="I48:K48"/>
    <mergeCell ref="L48:L49"/>
    <mergeCell ref="A47:D47"/>
    <mergeCell ref="B48:B49"/>
    <mergeCell ref="C48:C49"/>
    <mergeCell ref="D48:F48"/>
    <mergeCell ref="G48:G49"/>
  </mergeCells>
  <printOptions/>
  <pageMargins left="0.5905511811023623" right="0.1968503937007874" top="0.3937007874015748" bottom="0.5905511811023623" header="0.5118110236220472" footer="0.3937007874015748"/>
  <pageSetup horizontalDpi="300" verticalDpi="300" orientation="portrait" paperSize="9" scale="60" r:id="rId1"/>
  <headerFooter alignWithMargins="0">
    <oddFooter>&amp;C&amp;14 3&amp;R平成18年度　木造耐力壁ジャパンカップ材料・加工データシート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2" width="9.125" style="0" customWidth="1"/>
    <col min="3" max="3" width="19.00390625" style="0" customWidth="1"/>
    <col min="4" max="4" width="9.50390625" style="0" customWidth="1"/>
    <col min="5" max="5" width="11.50390625" style="0" customWidth="1"/>
    <col min="6" max="6" width="12.625" style="0" customWidth="1"/>
    <col min="7" max="7" width="10.50390625" style="0" customWidth="1"/>
    <col min="8" max="8" width="14.125" style="308" customWidth="1"/>
    <col min="10" max="10" width="11.375" style="0" customWidth="1"/>
    <col min="11" max="11" width="10.625" style="0" customWidth="1"/>
    <col min="12" max="12" width="4.125" style="0" customWidth="1"/>
    <col min="13" max="13" width="18.875" style="0" customWidth="1"/>
    <col min="14" max="14" width="19.375" style="0" customWidth="1"/>
  </cols>
  <sheetData>
    <row r="1" spans="8:13" ht="14.25" thickBot="1">
      <c r="H1" s="37"/>
      <c r="I1" s="44"/>
      <c r="J1" s="44"/>
      <c r="K1" s="44"/>
      <c r="L1" s="44"/>
      <c r="M1" s="44"/>
    </row>
    <row r="2" spans="1:12" ht="21.75" customHeight="1" thickBot="1">
      <c r="A2" s="71" t="s">
        <v>130</v>
      </c>
      <c r="B2" s="585">
        <f>'算定シート'!B2</f>
        <v>0</v>
      </c>
      <c r="C2" s="586"/>
      <c r="D2" s="587"/>
      <c r="E2" s="90"/>
      <c r="F2" s="71" t="s">
        <v>131</v>
      </c>
      <c r="G2" s="588">
        <f>'算定シート'!J2</f>
        <v>0</v>
      </c>
      <c r="H2" s="588"/>
      <c r="I2" s="81"/>
      <c r="J2" s="71" t="s">
        <v>193</v>
      </c>
      <c r="K2" s="574" t="s">
        <v>111</v>
      </c>
      <c r="L2" s="574"/>
    </row>
    <row r="3" spans="8:13" ht="18.75" customHeight="1">
      <c r="H3" s="37"/>
      <c r="I3" s="44"/>
      <c r="J3" s="44"/>
      <c r="K3" s="44"/>
      <c r="L3" s="44"/>
      <c r="M3" s="44"/>
    </row>
    <row r="4" spans="1:13" s="276" customFormat="1" ht="20.25" customHeight="1" thickBot="1">
      <c r="A4" s="576" t="s">
        <v>183</v>
      </c>
      <c r="B4" s="576"/>
      <c r="C4" s="576"/>
      <c r="D4" s="41"/>
      <c r="G4" s="277"/>
      <c r="H4" s="575" t="s">
        <v>231</v>
      </c>
      <c r="I4" s="575"/>
      <c r="J4" s="575"/>
      <c r="K4" s="575"/>
      <c r="L4" s="278"/>
      <c r="M4" s="278"/>
    </row>
    <row r="5" spans="1:12" ht="22.5" customHeight="1">
      <c r="A5" s="568" t="s">
        <v>280</v>
      </c>
      <c r="B5" s="569"/>
      <c r="C5" s="572" t="s">
        <v>275</v>
      </c>
      <c r="D5" s="478" t="s">
        <v>276</v>
      </c>
      <c r="E5" s="572" t="s">
        <v>277</v>
      </c>
      <c r="F5" s="552" t="s">
        <v>278</v>
      </c>
      <c r="G5" s="577" t="s">
        <v>67</v>
      </c>
      <c r="H5" s="348" t="s">
        <v>281</v>
      </c>
      <c r="I5" s="450" t="s">
        <v>196</v>
      </c>
      <c r="J5" s="531" t="s">
        <v>279</v>
      </c>
      <c r="K5" s="557" t="s">
        <v>67</v>
      </c>
      <c r="L5" s="44"/>
    </row>
    <row r="6" spans="1:13" ht="28.5" customHeight="1" thickBot="1">
      <c r="A6" s="570"/>
      <c r="B6" s="571"/>
      <c r="C6" s="573"/>
      <c r="D6" s="479"/>
      <c r="E6" s="573"/>
      <c r="F6" s="553"/>
      <c r="G6" s="564"/>
      <c r="H6" s="349"/>
      <c r="I6" s="551"/>
      <c r="J6" s="567"/>
      <c r="K6" s="558"/>
      <c r="M6" t="s">
        <v>165</v>
      </c>
    </row>
    <row r="7" spans="1:14" ht="18.75" customHeight="1" thickBot="1">
      <c r="A7" s="561"/>
      <c r="B7" s="562"/>
      <c r="C7" s="59"/>
      <c r="D7" s="261"/>
      <c r="E7" s="86"/>
      <c r="F7" s="73"/>
      <c r="G7" s="136">
        <f>E7*F7</f>
        <v>0</v>
      </c>
      <c r="H7" s="59"/>
      <c r="I7" s="266"/>
      <c r="J7" s="135"/>
      <c r="K7" s="136">
        <f>I7*J7</f>
        <v>0</v>
      </c>
      <c r="M7" s="56" t="s">
        <v>234</v>
      </c>
      <c r="N7" s="57" t="s">
        <v>228</v>
      </c>
    </row>
    <row r="8" spans="1:14" ht="18.75" customHeight="1">
      <c r="A8" s="559"/>
      <c r="B8" s="560"/>
      <c r="C8" s="59"/>
      <c r="D8" s="262"/>
      <c r="E8" s="86"/>
      <c r="F8" s="60"/>
      <c r="G8" s="138">
        <f aca="true" t="shared" si="0" ref="G8:G33">E8*F8</f>
        <v>0</v>
      </c>
      <c r="H8" s="70"/>
      <c r="I8" s="267"/>
      <c r="J8" s="72"/>
      <c r="K8" s="138">
        <f aca="true" t="shared" si="1" ref="K8:K20">I8*J8</f>
        <v>0</v>
      </c>
      <c r="M8" s="127" t="s">
        <v>162</v>
      </c>
      <c r="N8" s="126">
        <v>100</v>
      </c>
    </row>
    <row r="9" spans="1:14" ht="18.75" customHeight="1">
      <c r="A9" s="559"/>
      <c r="B9" s="560"/>
      <c r="C9" s="59"/>
      <c r="D9" s="262"/>
      <c r="E9" s="86"/>
      <c r="F9" s="60"/>
      <c r="G9" s="138">
        <f t="shared" si="0"/>
        <v>0</v>
      </c>
      <c r="H9" s="304"/>
      <c r="I9" s="268"/>
      <c r="J9" s="137"/>
      <c r="K9" s="138">
        <f t="shared" si="1"/>
        <v>0</v>
      </c>
      <c r="M9" s="128" t="s">
        <v>163</v>
      </c>
      <c r="N9" s="122">
        <v>400</v>
      </c>
    </row>
    <row r="10" spans="1:14" ht="18.75" customHeight="1">
      <c r="A10" s="559"/>
      <c r="B10" s="560"/>
      <c r="C10" s="59"/>
      <c r="D10" s="262"/>
      <c r="E10" s="86"/>
      <c r="F10" s="60"/>
      <c r="G10" s="138">
        <f t="shared" si="0"/>
        <v>0</v>
      </c>
      <c r="H10" s="304"/>
      <c r="I10" s="268"/>
      <c r="J10" s="137"/>
      <c r="K10" s="138">
        <f t="shared" si="1"/>
        <v>0</v>
      </c>
      <c r="M10" s="128" t="s">
        <v>164</v>
      </c>
      <c r="N10" s="122">
        <v>600</v>
      </c>
    </row>
    <row r="11" spans="1:14" ht="18.75" customHeight="1">
      <c r="A11" s="559"/>
      <c r="B11" s="560"/>
      <c r="C11" s="59"/>
      <c r="D11" s="262"/>
      <c r="E11" s="86"/>
      <c r="F11" s="60"/>
      <c r="G11" s="138">
        <f t="shared" si="0"/>
        <v>0</v>
      </c>
      <c r="H11" s="304"/>
      <c r="I11" s="268"/>
      <c r="J11" s="137"/>
      <c r="K11" s="138">
        <f t="shared" si="1"/>
        <v>0</v>
      </c>
      <c r="M11" s="580" t="s">
        <v>229</v>
      </c>
      <c r="N11" s="583">
        <v>800</v>
      </c>
    </row>
    <row r="12" spans="1:14" ht="18.75" customHeight="1">
      <c r="A12" s="565"/>
      <c r="B12" s="566"/>
      <c r="C12" s="130"/>
      <c r="D12" s="263"/>
      <c r="E12" s="134"/>
      <c r="F12" s="137"/>
      <c r="G12" s="138">
        <f t="shared" si="0"/>
        <v>0</v>
      </c>
      <c r="H12" s="304"/>
      <c r="I12" s="268"/>
      <c r="J12" s="137"/>
      <c r="K12" s="138">
        <f t="shared" si="1"/>
        <v>0</v>
      </c>
      <c r="M12" s="581"/>
      <c r="N12" s="584"/>
    </row>
    <row r="13" spans="1:14" ht="18.75" customHeight="1" thickBot="1">
      <c r="A13" s="565"/>
      <c r="B13" s="566"/>
      <c r="C13" s="132"/>
      <c r="D13" s="263"/>
      <c r="E13" s="134"/>
      <c r="F13" s="137"/>
      <c r="G13" s="138">
        <f t="shared" si="0"/>
        <v>0</v>
      </c>
      <c r="H13" s="304"/>
      <c r="I13" s="268"/>
      <c r="J13" s="137"/>
      <c r="K13" s="138">
        <f t="shared" si="1"/>
        <v>0</v>
      </c>
      <c r="M13" s="582"/>
      <c r="N13" s="584"/>
    </row>
    <row r="14" spans="1:14" ht="18.75" customHeight="1">
      <c r="A14" s="565"/>
      <c r="B14" s="566"/>
      <c r="C14" s="132"/>
      <c r="D14" s="263"/>
      <c r="E14" s="134"/>
      <c r="F14" s="137"/>
      <c r="G14" s="138">
        <f t="shared" si="0"/>
        <v>0</v>
      </c>
      <c r="H14" s="304"/>
      <c r="I14" s="268"/>
      <c r="J14" s="137"/>
      <c r="K14" s="138">
        <f t="shared" si="1"/>
        <v>0</v>
      </c>
      <c r="M14" s="274"/>
      <c r="N14" s="300"/>
    </row>
    <row r="15" spans="1:14" ht="18.75" customHeight="1" thickBot="1">
      <c r="A15" s="565"/>
      <c r="B15" s="566"/>
      <c r="C15" s="132"/>
      <c r="D15" s="263"/>
      <c r="E15" s="134"/>
      <c r="F15" s="137"/>
      <c r="G15" s="138">
        <f t="shared" si="0"/>
        <v>0</v>
      </c>
      <c r="H15" s="304"/>
      <c r="I15" s="268"/>
      <c r="J15" s="137"/>
      <c r="K15" s="138">
        <f t="shared" si="1"/>
        <v>0</v>
      </c>
      <c r="M15" s="121" t="s">
        <v>145</v>
      </c>
      <c r="N15" s="301"/>
    </row>
    <row r="16" spans="1:14" ht="18.75" customHeight="1" thickBot="1">
      <c r="A16" s="565"/>
      <c r="B16" s="566"/>
      <c r="C16" s="132"/>
      <c r="D16" s="263"/>
      <c r="E16" s="134"/>
      <c r="F16" s="137"/>
      <c r="G16" s="138">
        <f t="shared" si="0"/>
        <v>0</v>
      </c>
      <c r="H16" s="304"/>
      <c r="I16" s="268"/>
      <c r="J16" s="137"/>
      <c r="K16" s="138">
        <f t="shared" si="1"/>
        <v>0</v>
      </c>
      <c r="M16" s="56" t="s">
        <v>233</v>
      </c>
      <c r="N16" s="57" t="s">
        <v>166</v>
      </c>
    </row>
    <row r="17" spans="1:14" ht="18.75" customHeight="1">
      <c r="A17" s="565"/>
      <c r="B17" s="566"/>
      <c r="C17" s="132"/>
      <c r="D17" s="263"/>
      <c r="E17" s="134"/>
      <c r="F17" s="137"/>
      <c r="G17" s="138">
        <f t="shared" si="0"/>
        <v>0</v>
      </c>
      <c r="H17" s="304"/>
      <c r="I17" s="268"/>
      <c r="J17" s="137"/>
      <c r="K17" s="138">
        <f t="shared" si="1"/>
        <v>0</v>
      </c>
      <c r="M17" s="117" t="s">
        <v>139</v>
      </c>
      <c r="N17" s="123" t="s">
        <v>167</v>
      </c>
    </row>
    <row r="18" spans="1:14" ht="18.75" customHeight="1">
      <c r="A18" s="565"/>
      <c r="B18" s="566"/>
      <c r="C18" s="132"/>
      <c r="D18" s="263"/>
      <c r="E18" s="134"/>
      <c r="F18" s="137"/>
      <c r="G18" s="138">
        <f t="shared" si="0"/>
        <v>0</v>
      </c>
      <c r="H18" s="304"/>
      <c r="I18" s="268"/>
      <c r="J18" s="137"/>
      <c r="K18" s="138">
        <f t="shared" si="1"/>
        <v>0</v>
      </c>
      <c r="M18" s="114" t="s">
        <v>140</v>
      </c>
      <c r="N18" s="124" t="s">
        <v>167</v>
      </c>
    </row>
    <row r="19" spans="1:15" ht="18.75" customHeight="1">
      <c r="A19" s="565"/>
      <c r="B19" s="566"/>
      <c r="C19" s="132"/>
      <c r="D19" s="263"/>
      <c r="E19" s="134"/>
      <c r="F19" s="137"/>
      <c r="G19" s="138">
        <f t="shared" si="0"/>
        <v>0</v>
      </c>
      <c r="H19" s="304"/>
      <c r="I19" s="268"/>
      <c r="J19" s="137"/>
      <c r="K19" s="138">
        <f t="shared" si="1"/>
        <v>0</v>
      </c>
      <c r="L19" s="44"/>
      <c r="M19" s="114" t="s">
        <v>141</v>
      </c>
      <c r="N19" s="124" t="s">
        <v>167</v>
      </c>
      <c r="O19" s="44"/>
    </row>
    <row r="20" spans="1:14" ht="18.75" customHeight="1">
      <c r="A20" s="565"/>
      <c r="B20" s="566"/>
      <c r="C20" s="132"/>
      <c r="D20" s="263"/>
      <c r="E20" s="134"/>
      <c r="F20" s="137"/>
      <c r="G20" s="138">
        <f t="shared" si="0"/>
        <v>0</v>
      </c>
      <c r="H20" s="304"/>
      <c r="I20" s="268"/>
      <c r="J20" s="137"/>
      <c r="K20" s="138">
        <f t="shared" si="1"/>
        <v>0</v>
      </c>
      <c r="M20" s="114" t="s">
        <v>142</v>
      </c>
      <c r="N20" s="124" t="s">
        <v>168</v>
      </c>
    </row>
    <row r="21" spans="1:14" ht="18.75" customHeight="1">
      <c r="A21" s="565"/>
      <c r="B21" s="566"/>
      <c r="C21" s="132"/>
      <c r="D21" s="263"/>
      <c r="E21" s="134"/>
      <c r="F21" s="137"/>
      <c r="G21" s="138">
        <f t="shared" si="0"/>
        <v>0</v>
      </c>
      <c r="H21" s="304"/>
      <c r="I21" s="268"/>
      <c r="J21" s="137"/>
      <c r="K21" s="138">
        <f aca="true" t="shared" si="2" ref="K21:K33">I21*J21</f>
        <v>0</v>
      </c>
      <c r="M21" s="114" t="s">
        <v>143</v>
      </c>
      <c r="N21" s="124" t="s">
        <v>167</v>
      </c>
    </row>
    <row r="22" spans="1:14" ht="18.75" customHeight="1" thickBot="1">
      <c r="A22" s="565"/>
      <c r="B22" s="566"/>
      <c r="C22" s="132"/>
      <c r="D22" s="263"/>
      <c r="E22" s="134"/>
      <c r="F22" s="137"/>
      <c r="G22" s="138">
        <f t="shared" si="0"/>
        <v>0</v>
      </c>
      <c r="H22" s="304"/>
      <c r="I22" s="268"/>
      <c r="J22" s="137"/>
      <c r="K22" s="138">
        <f t="shared" si="2"/>
        <v>0</v>
      </c>
      <c r="M22" s="118" t="s">
        <v>144</v>
      </c>
      <c r="N22" s="125" t="s">
        <v>169</v>
      </c>
    </row>
    <row r="23" spans="1:11" ht="18.75" customHeight="1">
      <c r="A23" s="565"/>
      <c r="B23" s="566"/>
      <c r="C23" s="132"/>
      <c r="D23" s="263"/>
      <c r="E23" s="134"/>
      <c r="F23" s="137"/>
      <c r="G23" s="138">
        <f t="shared" si="0"/>
        <v>0</v>
      </c>
      <c r="H23" s="304"/>
      <c r="I23" s="268"/>
      <c r="J23" s="137"/>
      <c r="K23" s="138">
        <f t="shared" si="2"/>
        <v>0</v>
      </c>
    </row>
    <row r="24" spans="1:11" ht="18.75" customHeight="1">
      <c r="A24" s="565"/>
      <c r="B24" s="566"/>
      <c r="C24" s="132"/>
      <c r="D24" s="263"/>
      <c r="E24" s="134"/>
      <c r="F24" s="137"/>
      <c r="G24" s="138">
        <f t="shared" si="0"/>
        <v>0</v>
      </c>
      <c r="H24" s="304"/>
      <c r="I24" s="268"/>
      <c r="J24" s="137"/>
      <c r="K24" s="138">
        <f t="shared" si="2"/>
        <v>0</v>
      </c>
    </row>
    <row r="25" spans="1:11" ht="18.75" customHeight="1">
      <c r="A25" s="565"/>
      <c r="B25" s="566"/>
      <c r="C25" s="132"/>
      <c r="D25" s="263"/>
      <c r="E25" s="134"/>
      <c r="F25" s="137"/>
      <c r="G25" s="138">
        <f t="shared" si="0"/>
        <v>0</v>
      </c>
      <c r="H25" s="304"/>
      <c r="I25" s="268"/>
      <c r="J25" s="137"/>
      <c r="K25" s="138">
        <f t="shared" si="2"/>
        <v>0</v>
      </c>
    </row>
    <row r="26" spans="1:11" ht="18.75" customHeight="1">
      <c r="A26" s="565"/>
      <c r="B26" s="566"/>
      <c r="C26" s="132"/>
      <c r="D26" s="263"/>
      <c r="E26" s="134"/>
      <c r="F26" s="137"/>
      <c r="G26" s="138">
        <f t="shared" si="0"/>
        <v>0</v>
      </c>
      <c r="H26" s="304"/>
      <c r="I26" s="268"/>
      <c r="J26" s="137"/>
      <c r="K26" s="138">
        <f t="shared" si="2"/>
        <v>0</v>
      </c>
    </row>
    <row r="27" spans="1:11" ht="18.75" customHeight="1">
      <c r="A27" s="565"/>
      <c r="B27" s="566"/>
      <c r="C27" s="132"/>
      <c r="D27" s="263"/>
      <c r="E27" s="134"/>
      <c r="F27" s="137"/>
      <c r="G27" s="138">
        <f t="shared" si="0"/>
        <v>0</v>
      </c>
      <c r="H27" s="304"/>
      <c r="I27" s="268"/>
      <c r="J27" s="137"/>
      <c r="K27" s="138">
        <f t="shared" si="2"/>
        <v>0</v>
      </c>
    </row>
    <row r="28" spans="1:11" ht="18.75" customHeight="1">
      <c r="A28" s="565"/>
      <c r="B28" s="566"/>
      <c r="C28" s="132"/>
      <c r="D28" s="263"/>
      <c r="E28" s="134"/>
      <c r="F28" s="137"/>
      <c r="G28" s="138">
        <f t="shared" si="0"/>
        <v>0</v>
      </c>
      <c r="H28" s="304"/>
      <c r="I28" s="268"/>
      <c r="J28" s="137"/>
      <c r="K28" s="138">
        <f t="shared" si="2"/>
        <v>0</v>
      </c>
    </row>
    <row r="29" spans="1:11" ht="18.75" customHeight="1">
      <c r="A29" s="565"/>
      <c r="B29" s="566"/>
      <c r="C29" s="132"/>
      <c r="D29" s="263"/>
      <c r="E29" s="134"/>
      <c r="F29" s="137"/>
      <c r="G29" s="138">
        <f t="shared" si="0"/>
        <v>0</v>
      </c>
      <c r="H29" s="304"/>
      <c r="I29" s="268"/>
      <c r="J29" s="137"/>
      <c r="K29" s="138">
        <f t="shared" si="2"/>
        <v>0</v>
      </c>
    </row>
    <row r="30" spans="1:11" ht="18.75" customHeight="1">
      <c r="A30" s="565"/>
      <c r="B30" s="566"/>
      <c r="C30" s="132"/>
      <c r="D30" s="263"/>
      <c r="E30" s="134"/>
      <c r="F30" s="137"/>
      <c r="G30" s="138">
        <f t="shared" si="0"/>
        <v>0</v>
      </c>
      <c r="H30" s="304"/>
      <c r="I30" s="268"/>
      <c r="J30" s="137"/>
      <c r="K30" s="138">
        <f t="shared" si="2"/>
        <v>0</v>
      </c>
    </row>
    <row r="31" spans="1:11" ht="18.75" customHeight="1">
      <c r="A31" s="565"/>
      <c r="B31" s="566"/>
      <c r="C31" s="132"/>
      <c r="D31" s="263"/>
      <c r="E31" s="134"/>
      <c r="F31" s="137"/>
      <c r="G31" s="138">
        <f t="shared" si="0"/>
        <v>0</v>
      </c>
      <c r="H31" s="304"/>
      <c r="I31" s="268"/>
      <c r="J31" s="137"/>
      <c r="K31" s="138">
        <f t="shared" si="2"/>
        <v>0</v>
      </c>
    </row>
    <row r="32" spans="1:11" ht="18.75" customHeight="1">
      <c r="A32" s="578"/>
      <c r="B32" s="579"/>
      <c r="C32" s="132"/>
      <c r="D32" s="263"/>
      <c r="E32" s="134"/>
      <c r="F32" s="137"/>
      <c r="G32" s="138">
        <f t="shared" si="0"/>
        <v>0</v>
      </c>
      <c r="H32" s="304"/>
      <c r="I32" s="268"/>
      <c r="J32" s="137"/>
      <c r="K32" s="138">
        <f t="shared" si="2"/>
        <v>0</v>
      </c>
    </row>
    <row r="33" spans="1:13" ht="18.75" customHeight="1" thickBot="1">
      <c r="A33" s="555"/>
      <c r="B33" s="556"/>
      <c r="C33" s="139"/>
      <c r="D33" s="264"/>
      <c r="E33" s="140"/>
      <c r="F33" s="141"/>
      <c r="G33" s="138">
        <f t="shared" si="0"/>
        <v>0</v>
      </c>
      <c r="H33" s="305"/>
      <c r="I33" s="269"/>
      <c r="J33" s="141"/>
      <c r="K33" s="142">
        <f t="shared" si="2"/>
        <v>0</v>
      </c>
      <c r="M33" s="44"/>
    </row>
    <row r="34" spans="1:11" ht="34.5" customHeight="1" thickBot="1">
      <c r="A34" s="98"/>
      <c r="B34" s="98"/>
      <c r="C34" s="87" t="s">
        <v>202</v>
      </c>
      <c r="D34" s="265">
        <f>SUM(D7:D33)</f>
        <v>0</v>
      </c>
      <c r="E34" s="143">
        <f>SUM(E7:E33)</f>
        <v>0</v>
      </c>
      <c r="F34" s="87" t="s">
        <v>203</v>
      </c>
      <c r="G34" s="144">
        <f>SUM(G7:G33)</f>
        <v>0</v>
      </c>
      <c r="H34" s="306"/>
      <c r="I34" s="145"/>
      <c r="J34" s="56" t="s">
        <v>201</v>
      </c>
      <c r="K34" s="146">
        <f>SUM(K7:K20)</f>
        <v>0</v>
      </c>
    </row>
    <row r="35" spans="1:12" s="259" customFormat="1" ht="18.75" customHeight="1">
      <c r="A35" s="220" t="s">
        <v>232</v>
      </c>
      <c r="B35" s="220"/>
      <c r="C35" s="220"/>
      <c r="D35" s="220"/>
      <c r="E35" s="220"/>
      <c r="F35" s="220"/>
      <c r="G35" s="217"/>
      <c r="H35" s="307"/>
      <c r="J35" s="260"/>
      <c r="K35" s="260"/>
      <c r="L35" s="260"/>
    </row>
    <row r="36" spans="1:11" s="259" customFormat="1" ht="18.75" customHeight="1">
      <c r="A36" s="554" t="s">
        <v>230</v>
      </c>
      <c r="B36" s="554"/>
      <c r="C36" s="554"/>
      <c r="D36" s="554"/>
      <c r="E36" s="554"/>
      <c r="F36" s="554"/>
      <c r="G36" s="554"/>
      <c r="H36" s="554"/>
      <c r="I36" s="554"/>
      <c r="J36" s="554"/>
      <c r="K36" s="554"/>
    </row>
    <row r="37" spans="1:11" ht="18.75" customHeight="1">
      <c r="A37" s="554" t="s">
        <v>272</v>
      </c>
      <c r="B37" s="554"/>
      <c r="C37" s="554"/>
      <c r="D37" s="554"/>
      <c r="E37" s="554"/>
      <c r="F37" s="554"/>
      <c r="G37" s="554"/>
      <c r="H37" s="554"/>
      <c r="I37" s="554"/>
      <c r="J37" s="554"/>
      <c r="K37" s="554"/>
    </row>
    <row r="38" spans="1:11" ht="18.75" customHeight="1">
      <c r="A38" s="554" t="s">
        <v>273</v>
      </c>
      <c r="B38" s="554"/>
      <c r="C38" s="554"/>
      <c r="D38" s="554"/>
      <c r="E38" s="554"/>
      <c r="F38" s="554"/>
      <c r="G38" s="554"/>
      <c r="H38" s="554"/>
      <c r="I38" s="554"/>
      <c r="J38" s="554"/>
      <c r="K38" s="554"/>
    </row>
    <row r="39" spans="1:4" ht="18.75" customHeight="1">
      <c r="A39" s="554" t="s">
        <v>274</v>
      </c>
      <c r="B39" s="554"/>
      <c r="C39" s="554"/>
      <c r="D39" s="554"/>
    </row>
    <row r="40" spans="1:4" ht="18.75" customHeight="1">
      <c r="A40" s="220"/>
      <c r="B40" s="220"/>
      <c r="C40" s="220"/>
      <c r="D40" s="220"/>
    </row>
    <row r="41" spans="1:13" s="98" customFormat="1" ht="18.75" customHeight="1" thickBot="1">
      <c r="A41" s="98" t="s">
        <v>255</v>
      </c>
      <c r="H41" s="90"/>
      <c r="M41" s="309"/>
    </row>
    <row r="42" spans="1:13" ht="24.75" customHeight="1">
      <c r="A42" s="568" t="s">
        <v>280</v>
      </c>
      <c r="B42" s="569"/>
      <c r="C42" s="572" t="s">
        <v>275</v>
      </c>
      <c r="D42" s="478" t="s">
        <v>276</v>
      </c>
      <c r="E42" s="572" t="s">
        <v>277</v>
      </c>
      <c r="F42" s="552" t="s">
        <v>278</v>
      </c>
      <c r="G42" s="563" t="s">
        <v>67</v>
      </c>
      <c r="H42" s="348" t="s">
        <v>281</v>
      </c>
      <c r="I42" s="450" t="s">
        <v>196</v>
      </c>
      <c r="J42" s="531" t="s">
        <v>279</v>
      </c>
      <c r="K42" s="557" t="s">
        <v>67</v>
      </c>
      <c r="M42" s="39"/>
    </row>
    <row r="43" spans="1:14" ht="24.75" customHeight="1" thickBot="1">
      <c r="A43" s="570"/>
      <c r="B43" s="571"/>
      <c r="C43" s="573"/>
      <c r="D43" s="479"/>
      <c r="E43" s="573"/>
      <c r="F43" s="553"/>
      <c r="G43" s="564"/>
      <c r="H43" s="349"/>
      <c r="I43" s="551"/>
      <c r="J43" s="567"/>
      <c r="K43" s="558"/>
      <c r="L43" s="39"/>
      <c r="N43" s="39"/>
    </row>
    <row r="44" spans="1:14" ht="18.75" customHeight="1">
      <c r="A44" s="561" t="s">
        <v>243</v>
      </c>
      <c r="B44" s="562"/>
      <c r="C44" s="59" t="s">
        <v>244</v>
      </c>
      <c r="D44" s="261">
        <v>1</v>
      </c>
      <c r="E44" s="86">
        <v>0.25</v>
      </c>
      <c r="F44" s="73">
        <v>100</v>
      </c>
      <c r="G44" s="136">
        <f aca="true" t="shared" si="3" ref="G44:G55">E44*F44</f>
        <v>25</v>
      </c>
      <c r="H44" s="59" t="s">
        <v>245</v>
      </c>
      <c r="I44" s="266">
        <v>2</v>
      </c>
      <c r="J44" s="135">
        <v>100</v>
      </c>
      <c r="K44" s="136">
        <f aca="true" t="shared" si="4" ref="K44:K55">I44*J44</f>
        <v>200</v>
      </c>
      <c r="L44" s="39"/>
      <c r="N44" s="39"/>
    </row>
    <row r="45" spans="1:11" ht="18.75" customHeight="1">
      <c r="A45" s="559"/>
      <c r="B45" s="560"/>
      <c r="C45" s="59"/>
      <c r="D45" s="262"/>
      <c r="E45" s="86"/>
      <c r="F45" s="60"/>
      <c r="G45" s="138">
        <f t="shared" si="3"/>
        <v>0</v>
      </c>
      <c r="H45" s="70" t="s">
        <v>246</v>
      </c>
      <c r="I45" s="266">
        <v>1</v>
      </c>
      <c r="J45" s="135">
        <v>100</v>
      </c>
      <c r="K45" s="138">
        <f t="shared" si="4"/>
        <v>100</v>
      </c>
    </row>
    <row r="46" spans="1:11" ht="18.75" customHeight="1">
      <c r="A46" s="559"/>
      <c r="B46" s="560"/>
      <c r="C46" s="59"/>
      <c r="D46" s="262"/>
      <c r="E46" s="86"/>
      <c r="F46" s="60"/>
      <c r="G46" s="138">
        <f t="shared" si="3"/>
        <v>0</v>
      </c>
      <c r="H46" s="304" t="s">
        <v>247</v>
      </c>
      <c r="I46" s="266">
        <v>1</v>
      </c>
      <c r="J46" s="135">
        <v>100</v>
      </c>
      <c r="K46" s="138">
        <f t="shared" si="4"/>
        <v>100</v>
      </c>
    </row>
    <row r="47" spans="1:11" ht="18.75" customHeight="1">
      <c r="A47" s="559"/>
      <c r="B47" s="560"/>
      <c r="C47" s="59"/>
      <c r="D47" s="262"/>
      <c r="E47" s="86"/>
      <c r="F47" s="60"/>
      <c r="G47" s="138">
        <f t="shared" si="3"/>
        <v>0</v>
      </c>
      <c r="H47" s="304" t="s">
        <v>248</v>
      </c>
      <c r="I47" s="266">
        <v>35</v>
      </c>
      <c r="J47" s="135">
        <v>100</v>
      </c>
      <c r="K47" s="138">
        <f t="shared" si="4"/>
        <v>3500</v>
      </c>
    </row>
    <row r="48" spans="1:11" ht="18.75" customHeight="1">
      <c r="A48" s="559"/>
      <c r="B48" s="560"/>
      <c r="C48" s="59"/>
      <c r="D48" s="262"/>
      <c r="E48" s="86"/>
      <c r="F48" s="60"/>
      <c r="G48" s="138">
        <f t="shared" si="3"/>
        <v>0</v>
      </c>
      <c r="H48" s="304" t="s">
        <v>249</v>
      </c>
      <c r="I48" s="266">
        <v>80</v>
      </c>
      <c r="J48" s="135">
        <v>5</v>
      </c>
      <c r="K48" s="138">
        <f t="shared" si="4"/>
        <v>400</v>
      </c>
    </row>
    <row r="49" spans="1:11" ht="18.75" customHeight="1">
      <c r="A49" s="559" t="s">
        <v>250</v>
      </c>
      <c r="B49" s="560"/>
      <c r="C49" s="59" t="s">
        <v>244</v>
      </c>
      <c r="D49" s="262">
        <v>1</v>
      </c>
      <c r="E49" s="86">
        <v>0.08</v>
      </c>
      <c r="F49" s="60">
        <v>100</v>
      </c>
      <c r="G49" s="138">
        <f>E49*F49</f>
        <v>8</v>
      </c>
      <c r="H49" s="304" t="s">
        <v>251</v>
      </c>
      <c r="I49" s="266">
        <v>6</v>
      </c>
      <c r="J49" s="135">
        <v>100</v>
      </c>
      <c r="K49" s="138">
        <f>I49*J49</f>
        <v>600</v>
      </c>
    </row>
    <row r="50" spans="1:11" ht="18.75" customHeight="1">
      <c r="A50" s="559"/>
      <c r="B50" s="560"/>
      <c r="C50" s="59"/>
      <c r="D50" s="262"/>
      <c r="E50" s="86"/>
      <c r="F50" s="60"/>
      <c r="G50" s="138">
        <f t="shared" si="3"/>
        <v>0</v>
      </c>
      <c r="H50" s="304" t="s">
        <v>252</v>
      </c>
      <c r="I50" s="266">
        <v>10</v>
      </c>
      <c r="J50" s="135">
        <v>100</v>
      </c>
      <c r="K50" s="138">
        <f t="shared" si="4"/>
        <v>1000</v>
      </c>
    </row>
    <row r="51" spans="1:11" ht="18.75" customHeight="1">
      <c r="A51" s="559" t="s">
        <v>253</v>
      </c>
      <c r="B51" s="560"/>
      <c r="C51" s="59" t="s">
        <v>244</v>
      </c>
      <c r="D51" s="262">
        <v>1</v>
      </c>
      <c r="E51" s="86">
        <v>0.08</v>
      </c>
      <c r="F51" s="60">
        <v>100</v>
      </c>
      <c r="G51" s="138">
        <f>E51*F51</f>
        <v>8</v>
      </c>
      <c r="H51" s="304" t="s">
        <v>251</v>
      </c>
      <c r="I51" s="266">
        <v>4</v>
      </c>
      <c r="J51" s="135">
        <v>100</v>
      </c>
      <c r="K51" s="138">
        <f>I51*J51</f>
        <v>400</v>
      </c>
    </row>
    <row r="52" spans="1:11" ht="18.75" customHeight="1">
      <c r="A52" s="559"/>
      <c r="B52" s="560"/>
      <c r="C52" s="59"/>
      <c r="D52" s="262"/>
      <c r="E52" s="86"/>
      <c r="F52" s="60"/>
      <c r="G52" s="138">
        <f>E52*F52</f>
        <v>0</v>
      </c>
      <c r="H52" s="304" t="s">
        <v>252</v>
      </c>
      <c r="I52" s="266">
        <v>10</v>
      </c>
      <c r="J52" s="135">
        <v>100</v>
      </c>
      <c r="K52" s="138">
        <f>I52*J52</f>
        <v>1000</v>
      </c>
    </row>
    <row r="53" spans="1:11" ht="18.75" customHeight="1">
      <c r="A53" s="559" t="s">
        <v>254</v>
      </c>
      <c r="B53" s="560"/>
      <c r="C53" s="59" t="s">
        <v>244</v>
      </c>
      <c r="D53" s="262">
        <v>1</v>
      </c>
      <c r="E53" s="310">
        <v>0.06</v>
      </c>
      <c r="F53" s="60">
        <v>100</v>
      </c>
      <c r="G53" s="138">
        <f>E53*F53</f>
        <v>6</v>
      </c>
      <c r="H53" s="304" t="s">
        <v>251</v>
      </c>
      <c r="I53" s="266">
        <v>10</v>
      </c>
      <c r="J53" s="135">
        <v>100</v>
      </c>
      <c r="K53" s="138">
        <f>I53*J53</f>
        <v>1000</v>
      </c>
    </row>
    <row r="54" spans="1:11" ht="18.75" customHeight="1">
      <c r="A54" s="559"/>
      <c r="B54" s="560"/>
      <c r="C54" s="59"/>
      <c r="D54" s="262"/>
      <c r="E54" s="310"/>
      <c r="F54" s="60"/>
      <c r="G54" s="138">
        <f>E54*F54</f>
        <v>0</v>
      </c>
      <c r="H54" s="304" t="s">
        <v>256</v>
      </c>
      <c r="I54" s="266">
        <v>1</v>
      </c>
      <c r="J54" s="135">
        <v>100</v>
      </c>
      <c r="K54" s="138">
        <f>I54*J54</f>
        <v>100</v>
      </c>
    </row>
    <row r="55" spans="1:11" ht="18.75" customHeight="1" thickBot="1">
      <c r="A55" s="555"/>
      <c r="B55" s="556"/>
      <c r="C55" s="139"/>
      <c r="D55" s="264"/>
      <c r="E55" s="140"/>
      <c r="F55" s="141"/>
      <c r="G55" s="138">
        <f t="shared" si="3"/>
        <v>0</v>
      </c>
      <c r="H55" s="311" t="s">
        <v>252</v>
      </c>
      <c r="I55" s="269">
        <v>8</v>
      </c>
      <c r="J55" s="135">
        <v>100</v>
      </c>
      <c r="K55" s="142">
        <f t="shared" si="4"/>
        <v>800</v>
      </c>
    </row>
    <row r="56" spans="1:11" ht="30" thickBot="1">
      <c r="A56" s="98"/>
      <c r="B56" s="98"/>
      <c r="C56" s="87" t="s">
        <v>202</v>
      </c>
      <c r="D56" s="265">
        <f>SUM(D44:D55)</f>
        <v>4</v>
      </c>
      <c r="E56" s="143">
        <f>SUM(E44:E55)</f>
        <v>0.47000000000000003</v>
      </c>
      <c r="F56" s="87" t="s">
        <v>203</v>
      </c>
      <c r="G56" s="144">
        <f>SUM(G44:G55)</f>
        <v>47</v>
      </c>
      <c r="H56" s="306"/>
      <c r="I56" s="145"/>
      <c r="J56" s="56" t="s">
        <v>201</v>
      </c>
      <c r="K56" s="146">
        <f>SUM(K44:K50)</f>
        <v>5900</v>
      </c>
    </row>
  </sheetData>
  <sheetProtection password="CE4D" sheet="1" objects="1" scenarios="1"/>
  <mergeCells count="70">
    <mergeCell ref="A48:B48"/>
    <mergeCell ref="A53:B53"/>
    <mergeCell ref="A52:B52"/>
    <mergeCell ref="A51:B51"/>
    <mergeCell ref="N11:N13"/>
    <mergeCell ref="B2:D2"/>
    <mergeCell ref="G2:H2"/>
    <mergeCell ref="A13:B13"/>
    <mergeCell ref="J5:J6"/>
    <mergeCell ref="K5:K6"/>
    <mergeCell ref="C5:C6"/>
    <mergeCell ref="H5:H6"/>
    <mergeCell ref="A10:B10"/>
    <mergeCell ref="A11:B11"/>
    <mergeCell ref="M11:M13"/>
    <mergeCell ref="A14:B14"/>
    <mergeCell ref="A15:B15"/>
    <mergeCell ref="A23:B23"/>
    <mergeCell ref="A16:B16"/>
    <mergeCell ref="A17:B17"/>
    <mergeCell ref="A18:B18"/>
    <mergeCell ref="A32:B32"/>
    <mergeCell ref="A24:B24"/>
    <mergeCell ref="A25:B25"/>
    <mergeCell ref="A26:B26"/>
    <mergeCell ref="A28:B28"/>
    <mergeCell ref="A29:B29"/>
    <mergeCell ref="A30:B30"/>
    <mergeCell ref="A31:B31"/>
    <mergeCell ref="A5:B6"/>
    <mergeCell ref="A7:B7"/>
    <mergeCell ref="A4:C4"/>
    <mergeCell ref="I5:I6"/>
    <mergeCell ref="D5:D6"/>
    <mergeCell ref="G5:G6"/>
    <mergeCell ref="E5:E6"/>
    <mergeCell ref="K2:L2"/>
    <mergeCell ref="H4:K4"/>
    <mergeCell ref="A39:D39"/>
    <mergeCell ref="A37:K37"/>
    <mergeCell ref="A36:K36"/>
    <mergeCell ref="A12:B12"/>
    <mergeCell ref="A19:B19"/>
    <mergeCell ref="A20:B20"/>
    <mergeCell ref="A21:B21"/>
    <mergeCell ref="A22:B22"/>
    <mergeCell ref="A33:B33"/>
    <mergeCell ref="A27:B27"/>
    <mergeCell ref="J42:J43"/>
    <mergeCell ref="F5:F6"/>
    <mergeCell ref="A8:B8"/>
    <mergeCell ref="A9:B9"/>
    <mergeCell ref="A42:B43"/>
    <mergeCell ref="C42:C43"/>
    <mergeCell ref="D42:D43"/>
    <mergeCell ref="E42:E43"/>
    <mergeCell ref="A55:B55"/>
    <mergeCell ref="K42:K43"/>
    <mergeCell ref="A50:B50"/>
    <mergeCell ref="A44:B44"/>
    <mergeCell ref="A45:B45"/>
    <mergeCell ref="A46:B46"/>
    <mergeCell ref="A47:B47"/>
    <mergeCell ref="G42:G43"/>
    <mergeCell ref="A54:B54"/>
    <mergeCell ref="A49:B49"/>
    <mergeCell ref="H42:H43"/>
    <mergeCell ref="I42:I43"/>
    <mergeCell ref="F42:F43"/>
    <mergeCell ref="A38:K38"/>
  </mergeCells>
  <printOptions/>
  <pageMargins left="0.5905511811023623" right="0.3937007874015748" top="0.3937007874015748" bottom="0.5905511811023623" header="0.1968503937007874" footer="0.3937007874015748"/>
  <pageSetup fitToHeight="1" fitToWidth="1" horizontalDpi="300" verticalDpi="300" orientation="portrait" paperSize="9" scale="55" r:id="rId1"/>
  <headerFooter alignWithMargins="0">
    <oddFooter>&amp;C&amp;14 4&amp;R&amp;10
&amp;11平成18年度　木造耐力壁ジャパンカップ材料・加工データシート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P47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12.375" style="0" customWidth="1"/>
    <col min="3" max="3" width="12.50390625" style="0" customWidth="1"/>
    <col min="4" max="5" width="6.125" style="0" customWidth="1"/>
    <col min="6" max="6" width="10.625" style="0" customWidth="1"/>
    <col min="7" max="7" width="9.875" style="0" customWidth="1"/>
    <col min="8" max="8" width="10.125" style="0" customWidth="1"/>
    <col min="9" max="9" width="13.375" style="0" customWidth="1"/>
    <col min="10" max="10" width="8.625" style="0" customWidth="1"/>
    <col min="11" max="11" width="15.875" style="0" customWidth="1"/>
    <col min="12" max="12" width="6.375" style="0" customWidth="1"/>
    <col min="13" max="13" width="8.125" style="0" customWidth="1"/>
    <col min="14" max="15" width="5.625" style="0" customWidth="1"/>
  </cols>
  <sheetData>
    <row r="1" ht="14.25" thickBot="1"/>
    <row r="2" spans="1:10" ht="21.75" customHeight="1" thickBot="1">
      <c r="A2" s="71" t="s">
        <v>130</v>
      </c>
      <c r="B2" s="585">
        <f>'算定シート'!B2</f>
        <v>0</v>
      </c>
      <c r="C2" s="586"/>
      <c r="D2" s="587"/>
      <c r="E2" s="91"/>
      <c r="F2" s="71" t="s">
        <v>131</v>
      </c>
      <c r="G2" s="540">
        <f>'算定シート'!J2</f>
        <v>0</v>
      </c>
      <c r="H2" s="541"/>
      <c r="I2" s="542"/>
      <c r="J2" s="38"/>
    </row>
    <row r="3" ht="14.25" thickBot="1"/>
    <row r="4" spans="1:11" ht="27.75" customHeight="1" thickBot="1">
      <c r="A4" s="530" t="s">
        <v>184</v>
      </c>
      <c r="B4" s="530"/>
      <c r="C4" s="530"/>
      <c r="D4" s="530"/>
      <c r="E4" s="530"/>
      <c r="F4" s="530"/>
      <c r="G4" s="530"/>
      <c r="H4" s="530"/>
      <c r="I4" s="71" t="s">
        <v>193</v>
      </c>
      <c r="J4" s="574" t="s">
        <v>111</v>
      </c>
      <c r="K4" s="574"/>
    </row>
    <row r="5" spans="4:10" ht="7.5" customHeight="1" thickBot="1">
      <c r="D5" s="1"/>
      <c r="E5" s="1"/>
      <c r="F5" s="1"/>
      <c r="J5" s="78"/>
    </row>
    <row r="6" spans="1:11" ht="22.5" customHeight="1">
      <c r="A6" s="348" t="s">
        <v>0</v>
      </c>
      <c r="B6" s="450" t="s">
        <v>30</v>
      </c>
      <c r="C6" s="450" t="s">
        <v>31</v>
      </c>
      <c r="D6" s="406" t="s">
        <v>222</v>
      </c>
      <c r="E6" s="407"/>
      <c r="F6" s="408"/>
      <c r="G6" s="609" t="s">
        <v>210</v>
      </c>
      <c r="H6" s="609"/>
      <c r="I6" s="450" t="s">
        <v>211</v>
      </c>
      <c r="J6" s="450" t="s">
        <v>60</v>
      </c>
      <c r="K6" s="605" t="s">
        <v>32</v>
      </c>
    </row>
    <row r="7" spans="1:11" ht="22.5" customHeight="1" thickBot="1">
      <c r="A7" s="349"/>
      <c r="B7" s="551"/>
      <c r="C7" s="551"/>
      <c r="D7" s="418"/>
      <c r="E7" s="419"/>
      <c r="F7" s="420"/>
      <c r="G7" s="168" t="s">
        <v>33</v>
      </c>
      <c r="H7" s="171" t="s">
        <v>212</v>
      </c>
      <c r="I7" s="551"/>
      <c r="J7" s="341"/>
      <c r="K7" s="525"/>
    </row>
    <row r="8" spans="1:11" ht="24" customHeight="1">
      <c r="A8" s="192"/>
      <c r="B8" s="193"/>
      <c r="C8" s="193"/>
      <c r="D8" s="606"/>
      <c r="E8" s="607"/>
      <c r="F8" s="608"/>
      <c r="G8" s="255"/>
      <c r="H8" s="229"/>
      <c r="I8" s="233"/>
      <c r="J8" s="194">
        <f>IF(H8="",G8*I8,H8*I8)</f>
        <v>0</v>
      </c>
      <c r="K8" s="195"/>
    </row>
    <row r="9" spans="1:11" ht="24" customHeight="1">
      <c r="A9" s="196"/>
      <c r="B9" s="197"/>
      <c r="C9" s="197"/>
      <c r="D9" s="602"/>
      <c r="E9" s="603"/>
      <c r="F9" s="604"/>
      <c r="G9" s="256"/>
      <c r="H9" s="230"/>
      <c r="I9" s="234"/>
      <c r="J9" s="194">
        <f aca="true" t="shared" si="0" ref="J9:J25">IF(H9="",G9*I9,H9*I9)</f>
        <v>0</v>
      </c>
      <c r="K9" s="198"/>
    </row>
    <row r="10" spans="1:11" ht="24" customHeight="1">
      <c r="A10" s="196"/>
      <c r="B10" s="197"/>
      <c r="C10" s="197"/>
      <c r="D10" s="602"/>
      <c r="E10" s="603"/>
      <c r="F10" s="604"/>
      <c r="G10" s="256"/>
      <c r="H10" s="230"/>
      <c r="I10" s="234"/>
      <c r="J10" s="194">
        <f t="shared" si="0"/>
        <v>0</v>
      </c>
      <c r="K10" s="198"/>
    </row>
    <row r="11" spans="1:11" ht="24" customHeight="1">
      <c r="A11" s="196"/>
      <c r="B11" s="197"/>
      <c r="C11" s="197"/>
      <c r="D11" s="602"/>
      <c r="E11" s="603"/>
      <c r="F11" s="604"/>
      <c r="G11" s="256"/>
      <c r="H11" s="230"/>
      <c r="I11" s="234"/>
      <c r="J11" s="194">
        <f t="shared" si="0"/>
        <v>0</v>
      </c>
      <c r="K11" s="198"/>
    </row>
    <row r="12" spans="1:11" ht="24" customHeight="1">
      <c r="A12" s="196"/>
      <c r="B12" s="197"/>
      <c r="C12" s="197"/>
      <c r="D12" s="602"/>
      <c r="E12" s="603"/>
      <c r="F12" s="604"/>
      <c r="G12" s="256"/>
      <c r="H12" s="230"/>
      <c r="I12" s="234"/>
      <c r="J12" s="194">
        <f t="shared" si="0"/>
        <v>0</v>
      </c>
      <c r="K12" s="198"/>
    </row>
    <row r="13" spans="1:11" ht="24" customHeight="1">
      <c r="A13" s="196"/>
      <c r="B13" s="197"/>
      <c r="C13" s="197"/>
      <c r="D13" s="602"/>
      <c r="E13" s="603"/>
      <c r="F13" s="604"/>
      <c r="G13" s="256"/>
      <c r="H13" s="230"/>
      <c r="I13" s="234"/>
      <c r="J13" s="194">
        <f t="shared" si="0"/>
        <v>0</v>
      </c>
      <c r="K13" s="198"/>
    </row>
    <row r="14" spans="1:11" ht="24" customHeight="1">
      <c r="A14" s="196"/>
      <c r="B14" s="197"/>
      <c r="C14" s="197"/>
      <c r="D14" s="602"/>
      <c r="E14" s="603"/>
      <c r="F14" s="604"/>
      <c r="G14" s="256"/>
      <c r="H14" s="230"/>
      <c r="I14" s="234"/>
      <c r="J14" s="194">
        <f t="shared" si="0"/>
        <v>0</v>
      </c>
      <c r="K14" s="198"/>
    </row>
    <row r="15" spans="1:11" ht="24" customHeight="1">
      <c r="A15" s="196"/>
      <c r="B15" s="197"/>
      <c r="C15" s="197"/>
      <c r="D15" s="602"/>
      <c r="E15" s="603"/>
      <c r="F15" s="604"/>
      <c r="G15" s="256"/>
      <c r="H15" s="230"/>
      <c r="I15" s="234"/>
      <c r="J15" s="194">
        <f t="shared" si="0"/>
        <v>0</v>
      </c>
      <c r="K15" s="198"/>
    </row>
    <row r="16" spans="1:11" ht="24" customHeight="1">
      <c r="A16" s="196"/>
      <c r="B16" s="197"/>
      <c r="C16" s="197"/>
      <c r="D16" s="602"/>
      <c r="E16" s="603"/>
      <c r="F16" s="604"/>
      <c r="G16" s="256"/>
      <c r="H16" s="230"/>
      <c r="I16" s="234"/>
      <c r="J16" s="194">
        <f t="shared" si="0"/>
        <v>0</v>
      </c>
      <c r="K16" s="198"/>
    </row>
    <row r="17" spans="1:11" ht="24" customHeight="1">
      <c r="A17" s="196"/>
      <c r="B17" s="197"/>
      <c r="C17" s="197"/>
      <c r="D17" s="602"/>
      <c r="E17" s="603"/>
      <c r="F17" s="604"/>
      <c r="G17" s="256"/>
      <c r="H17" s="230"/>
      <c r="I17" s="234"/>
      <c r="J17" s="194">
        <f t="shared" si="0"/>
        <v>0</v>
      </c>
      <c r="K17" s="198"/>
    </row>
    <row r="18" spans="1:11" ht="24" customHeight="1">
      <c r="A18" s="196"/>
      <c r="B18" s="197"/>
      <c r="C18" s="197"/>
      <c r="D18" s="602"/>
      <c r="E18" s="603"/>
      <c r="F18" s="604"/>
      <c r="G18" s="256"/>
      <c r="H18" s="230"/>
      <c r="I18" s="234"/>
      <c r="J18" s="194">
        <f t="shared" si="0"/>
        <v>0</v>
      </c>
      <c r="K18" s="198"/>
    </row>
    <row r="19" spans="1:11" ht="24" customHeight="1">
      <c r="A19" s="196"/>
      <c r="B19" s="197"/>
      <c r="C19" s="197"/>
      <c r="D19" s="602"/>
      <c r="E19" s="603"/>
      <c r="F19" s="604"/>
      <c r="G19" s="256"/>
      <c r="H19" s="230"/>
      <c r="I19" s="234"/>
      <c r="J19" s="194">
        <f t="shared" si="0"/>
        <v>0</v>
      </c>
      <c r="K19" s="198"/>
    </row>
    <row r="20" spans="1:11" ht="24" customHeight="1">
      <c r="A20" s="196"/>
      <c r="B20" s="197"/>
      <c r="C20" s="197"/>
      <c r="D20" s="602"/>
      <c r="E20" s="603"/>
      <c r="F20" s="604"/>
      <c r="G20" s="256"/>
      <c r="H20" s="230"/>
      <c r="I20" s="234"/>
      <c r="J20" s="194">
        <f t="shared" si="0"/>
        <v>0</v>
      </c>
      <c r="K20" s="198"/>
    </row>
    <row r="21" spans="1:11" ht="24" customHeight="1">
      <c r="A21" s="196"/>
      <c r="B21" s="197"/>
      <c r="C21" s="197"/>
      <c r="D21" s="602"/>
      <c r="E21" s="603"/>
      <c r="F21" s="604"/>
      <c r="G21" s="256"/>
      <c r="H21" s="230"/>
      <c r="I21" s="234"/>
      <c r="J21" s="194">
        <f t="shared" si="0"/>
        <v>0</v>
      </c>
      <c r="K21" s="198"/>
    </row>
    <row r="22" spans="1:11" ht="24" customHeight="1">
      <c r="A22" s="196"/>
      <c r="B22" s="197"/>
      <c r="C22" s="197"/>
      <c r="D22" s="602"/>
      <c r="E22" s="603"/>
      <c r="F22" s="604"/>
      <c r="G22" s="256"/>
      <c r="H22" s="230"/>
      <c r="I22" s="234"/>
      <c r="J22" s="194">
        <f t="shared" si="0"/>
        <v>0</v>
      </c>
      <c r="K22" s="198"/>
    </row>
    <row r="23" spans="1:11" ht="24" customHeight="1">
      <c r="A23" s="196"/>
      <c r="B23" s="197"/>
      <c r="C23" s="197"/>
      <c r="D23" s="602"/>
      <c r="E23" s="603"/>
      <c r="F23" s="604"/>
      <c r="G23" s="256"/>
      <c r="H23" s="230"/>
      <c r="I23" s="234"/>
      <c r="J23" s="194">
        <f t="shared" si="0"/>
        <v>0</v>
      </c>
      <c r="K23" s="198"/>
    </row>
    <row r="24" spans="1:11" ht="24" customHeight="1">
      <c r="A24" s="196"/>
      <c r="B24" s="197"/>
      <c r="C24" s="197"/>
      <c r="D24" s="602"/>
      <c r="E24" s="603"/>
      <c r="F24" s="604"/>
      <c r="G24" s="256"/>
      <c r="H24" s="230"/>
      <c r="I24" s="235"/>
      <c r="J24" s="194">
        <f t="shared" si="0"/>
        <v>0</v>
      </c>
      <c r="K24" s="199"/>
    </row>
    <row r="25" spans="1:11" ht="24" customHeight="1" thickBot="1">
      <c r="A25" s="200"/>
      <c r="B25" s="201"/>
      <c r="C25" s="201"/>
      <c r="D25" s="602"/>
      <c r="E25" s="603"/>
      <c r="F25" s="604"/>
      <c r="G25" s="257"/>
      <c r="H25" s="231"/>
      <c r="I25" s="236"/>
      <c r="J25" s="194">
        <f t="shared" si="0"/>
        <v>0</v>
      </c>
      <c r="K25" s="202"/>
    </row>
    <row r="26" spans="1:11" ht="31.5" customHeight="1" thickBot="1">
      <c r="A26" s="85"/>
      <c r="B26" s="95"/>
      <c r="C26" s="95"/>
      <c r="D26" s="616" t="s">
        <v>205</v>
      </c>
      <c r="E26" s="617"/>
      <c r="F26" s="618"/>
      <c r="G26" s="258">
        <f>SUM(G8:G25)</f>
        <v>0</v>
      </c>
      <c r="H26" s="232">
        <f>SUM(H8:H25)</f>
        <v>0</v>
      </c>
      <c r="I26" s="167" t="s">
        <v>204</v>
      </c>
      <c r="J26" s="203">
        <f>SUM(J8:J25)</f>
        <v>0</v>
      </c>
      <c r="K26" s="204"/>
    </row>
    <row r="27" spans="1:11" ht="20.25" customHeight="1">
      <c r="A27" s="554" t="s">
        <v>174</v>
      </c>
      <c r="B27" s="554"/>
      <c r="C27" s="554"/>
      <c r="D27" s="554"/>
      <c r="E27" s="554"/>
      <c r="F27" s="554"/>
      <c r="G27" s="554"/>
      <c r="H27" s="554"/>
      <c r="I27" s="554"/>
      <c r="J27" s="221"/>
      <c r="K27" s="220"/>
    </row>
    <row r="28" spans="1:11" ht="20.25" customHeight="1">
      <c r="A28" s="554" t="s">
        <v>62</v>
      </c>
      <c r="B28" s="554"/>
      <c r="C28" s="554"/>
      <c r="D28" s="554"/>
      <c r="E28" s="554"/>
      <c r="F28" s="554"/>
      <c r="G28" s="554"/>
      <c r="H28" s="554"/>
      <c r="I28" s="554"/>
      <c r="J28" s="221"/>
      <c r="K28" s="220"/>
    </row>
    <row r="29" spans="1:11" ht="20.25" customHeight="1">
      <c r="A29" s="610" t="s">
        <v>171</v>
      </c>
      <c r="B29" s="610"/>
      <c r="C29" s="610"/>
      <c r="D29" s="610"/>
      <c r="E29" s="610"/>
      <c r="F29" s="610"/>
      <c r="G29" s="610"/>
      <c r="H29" s="610"/>
      <c r="I29" s="610"/>
      <c r="J29" s="610"/>
      <c r="K29" s="610"/>
    </row>
    <row r="30" spans="1:11" ht="20.25" customHeight="1">
      <c r="A30" s="554" t="s">
        <v>175</v>
      </c>
      <c r="B30" s="554"/>
      <c r="C30" s="554"/>
      <c r="D30" s="554"/>
      <c r="E30" s="554"/>
      <c r="F30" s="554"/>
      <c r="G30" s="554"/>
      <c r="H30" s="554"/>
      <c r="I30" s="554"/>
      <c r="J30" s="220"/>
      <c r="K30" s="220"/>
    </row>
    <row r="32" spans="1:6" ht="17.25" customHeight="1">
      <c r="A32" s="36" t="s">
        <v>36</v>
      </c>
      <c r="B32" s="36"/>
      <c r="C32" s="36"/>
      <c r="D32" s="50"/>
      <c r="E32" s="50"/>
      <c r="F32" s="36"/>
    </row>
    <row r="33" spans="1:6" ht="6" customHeight="1" thickBot="1">
      <c r="A33" s="50"/>
      <c r="B33" s="50"/>
      <c r="C33" s="50"/>
      <c r="D33" s="50"/>
      <c r="E33" s="50"/>
      <c r="F33" s="50"/>
    </row>
    <row r="34" spans="1:11" ht="14.25" customHeight="1">
      <c r="A34" s="598" t="s">
        <v>37</v>
      </c>
      <c r="B34" s="599"/>
      <c r="C34" s="599" t="s">
        <v>39</v>
      </c>
      <c r="D34" s="599"/>
      <c r="E34" s="599"/>
      <c r="F34" s="599"/>
      <c r="G34" s="599" t="s">
        <v>237</v>
      </c>
      <c r="H34" s="599" t="s">
        <v>170</v>
      </c>
      <c r="I34" s="613" t="s">
        <v>213</v>
      </c>
      <c r="J34" s="516" t="s">
        <v>38</v>
      </c>
      <c r="K34" s="619" t="s">
        <v>32</v>
      </c>
    </row>
    <row r="35" spans="1:11" ht="14.25" customHeight="1" thickBot="1">
      <c r="A35" s="600"/>
      <c r="B35" s="601"/>
      <c r="C35" s="593" t="s">
        <v>61</v>
      </c>
      <c r="D35" s="594"/>
      <c r="E35" s="595"/>
      <c r="F35" s="3" t="s">
        <v>72</v>
      </c>
      <c r="G35" s="601"/>
      <c r="H35" s="601"/>
      <c r="I35" s="614"/>
      <c r="J35" s="517"/>
      <c r="K35" s="620"/>
    </row>
    <row r="36" spans="1:11" ht="31.5" customHeight="1">
      <c r="A36" s="597"/>
      <c r="B36" s="596"/>
      <c r="C36" s="596"/>
      <c r="D36" s="596"/>
      <c r="E36" s="596"/>
      <c r="F36" s="226"/>
      <c r="G36" s="205"/>
      <c r="H36" s="205"/>
      <c r="I36" s="222"/>
      <c r="J36" s="206">
        <f>F36*I36</f>
        <v>0</v>
      </c>
      <c r="K36" s="207"/>
    </row>
    <row r="37" spans="1:11" ht="31.5" customHeight="1">
      <c r="A37" s="591"/>
      <c r="B37" s="592"/>
      <c r="C37" s="592"/>
      <c r="D37" s="592"/>
      <c r="E37" s="592"/>
      <c r="F37" s="227"/>
      <c r="G37" s="208"/>
      <c r="H37" s="208"/>
      <c r="I37" s="222"/>
      <c r="J37" s="206">
        <f>F37*I37</f>
        <v>0</v>
      </c>
      <c r="K37" s="207"/>
    </row>
    <row r="38" spans="1:11" ht="31.5" customHeight="1">
      <c r="A38" s="591"/>
      <c r="B38" s="592"/>
      <c r="C38" s="592"/>
      <c r="D38" s="592"/>
      <c r="E38" s="592"/>
      <c r="F38" s="227"/>
      <c r="G38" s="208"/>
      <c r="H38" s="208"/>
      <c r="I38" s="222"/>
      <c r="J38" s="206">
        <f>F38*I38</f>
        <v>0</v>
      </c>
      <c r="K38" s="207"/>
    </row>
    <row r="39" spans="1:11" ht="31.5" customHeight="1">
      <c r="A39" s="591"/>
      <c r="B39" s="592"/>
      <c r="C39" s="592"/>
      <c r="D39" s="592"/>
      <c r="E39" s="592"/>
      <c r="F39" s="227"/>
      <c r="G39" s="208"/>
      <c r="H39" s="208"/>
      <c r="I39" s="223"/>
      <c r="J39" s="206">
        <f>F39*I39</f>
        <v>0</v>
      </c>
      <c r="K39" s="209"/>
    </row>
    <row r="40" spans="1:11" ht="31.5" customHeight="1" thickBot="1">
      <c r="A40" s="589"/>
      <c r="B40" s="590"/>
      <c r="C40" s="590"/>
      <c r="D40" s="590"/>
      <c r="E40" s="590"/>
      <c r="F40" s="228"/>
      <c r="G40" s="210"/>
      <c r="H40" s="210"/>
      <c r="I40" s="224"/>
      <c r="J40" s="211">
        <f>F40*I40</f>
        <v>0</v>
      </c>
      <c r="K40" s="212"/>
    </row>
    <row r="41" spans="1:11" ht="31.5" customHeight="1" thickBot="1">
      <c r="A41" s="615"/>
      <c r="B41" s="405"/>
      <c r="C41" s="611" t="s">
        <v>127</v>
      </c>
      <c r="D41" s="612"/>
      <c r="E41" s="612"/>
      <c r="F41" s="225">
        <f>SUM(F36:F40)</f>
        <v>0</v>
      </c>
      <c r="G41" s="213"/>
      <c r="H41" s="214"/>
      <c r="I41" s="215" t="s">
        <v>66</v>
      </c>
      <c r="J41" s="203">
        <f>SUM(J36:J40)</f>
        <v>0</v>
      </c>
      <c r="K41" s="216"/>
    </row>
    <row r="42" spans="1:11" s="50" customFormat="1" ht="18.75" customHeight="1">
      <c r="A42" s="217" t="s">
        <v>176</v>
      </c>
      <c r="B42" s="217"/>
      <c r="C42" s="217"/>
      <c r="D42" s="217"/>
      <c r="E42" s="217"/>
      <c r="F42" s="217"/>
      <c r="G42" s="217"/>
      <c r="H42" s="217"/>
      <c r="I42" s="217"/>
      <c r="J42" s="218"/>
      <c r="K42" s="219"/>
    </row>
    <row r="43" spans="1:16" s="50" customFormat="1" ht="18.75" customHeight="1">
      <c r="A43" s="610" t="s">
        <v>172</v>
      </c>
      <c r="B43" s="610"/>
      <c r="C43" s="610"/>
      <c r="D43" s="610"/>
      <c r="E43" s="610"/>
      <c r="F43" s="610"/>
      <c r="G43" s="610"/>
      <c r="H43" s="610"/>
      <c r="I43" s="610"/>
      <c r="J43" s="610"/>
      <c r="K43" s="610"/>
      <c r="L43" s="83"/>
      <c r="M43" s="83"/>
      <c r="N43" s="83"/>
      <c r="O43" s="83"/>
      <c r="P43" s="83"/>
    </row>
    <row r="44" spans="12:16" ht="13.5">
      <c r="L44" s="2"/>
      <c r="M44" s="2"/>
      <c r="N44" s="2"/>
      <c r="O44" s="2"/>
      <c r="P44" s="2"/>
    </row>
    <row r="45" spans="12:16" ht="13.5">
      <c r="L45" s="2"/>
      <c r="M45" s="2"/>
      <c r="N45" s="2"/>
      <c r="O45" s="2"/>
      <c r="P45" s="2"/>
    </row>
    <row r="46" spans="12:16" ht="14.25" customHeight="1">
      <c r="L46" s="2"/>
      <c r="M46" s="2"/>
      <c r="N46" s="2"/>
      <c r="O46" s="2"/>
      <c r="P46" s="2"/>
    </row>
    <row r="47" spans="12:16" ht="13.5">
      <c r="L47" s="2"/>
      <c r="M47" s="2"/>
      <c r="N47" s="2"/>
      <c r="O47" s="2"/>
      <c r="P47" s="2"/>
    </row>
  </sheetData>
  <sheetProtection password="CE4D" sheet="1" objects="1" scenarios="1"/>
  <mergeCells count="56">
    <mergeCell ref="D19:F19"/>
    <mergeCell ref="A27:I27"/>
    <mergeCell ref="D26:F26"/>
    <mergeCell ref="K34:K35"/>
    <mergeCell ref="A30:I30"/>
    <mergeCell ref="A29:K29"/>
    <mergeCell ref="A28:I28"/>
    <mergeCell ref="B2:D2"/>
    <mergeCell ref="G2:I2"/>
    <mergeCell ref="D9:F9"/>
    <mergeCell ref="D24:F24"/>
    <mergeCell ref="D14:F14"/>
    <mergeCell ref="A4:H4"/>
    <mergeCell ref="A6:A7"/>
    <mergeCell ref="B6:B7"/>
    <mergeCell ref="C6:C7"/>
    <mergeCell ref="D6:F7"/>
    <mergeCell ref="A43:K43"/>
    <mergeCell ref="C41:E41"/>
    <mergeCell ref="I34:I35"/>
    <mergeCell ref="J34:J35"/>
    <mergeCell ref="C37:E37"/>
    <mergeCell ref="C38:E38"/>
    <mergeCell ref="A41:B41"/>
    <mergeCell ref="C34:F34"/>
    <mergeCell ref="G34:G35"/>
    <mergeCell ref="H34:H35"/>
    <mergeCell ref="D13:F13"/>
    <mergeCell ref="K6:K7"/>
    <mergeCell ref="I6:I7"/>
    <mergeCell ref="J6:J7"/>
    <mergeCell ref="D8:F8"/>
    <mergeCell ref="G6:H6"/>
    <mergeCell ref="D10:F10"/>
    <mergeCell ref="D11:F11"/>
    <mergeCell ref="D12:F12"/>
    <mergeCell ref="C40:E40"/>
    <mergeCell ref="D15:F15"/>
    <mergeCell ref="D23:F23"/>
    <mergeCell ref="D18:F18"/>
    <mergeCell ref="D16:F16"/>
    <mergeCell ref="D17:F17"/>
    <mergeCell ref="D20:F20"/>
    <mergeCell ref="D21:F21"/>
    <mergeCell ref="D22:F22"/>
    <mergeCell ref="D25:F25"/>
    <mergeCell ref="J4:K4"/>
    <mergeCell ref="A40:B40"/>
    <mergeCell ref="A38:B38"/>
    <mergeCell ref="C35:E35"/>
    <mergeCell ref="C36:E36"/>
    <mergeCell ref="A36:B36"/>
    <mergeCell ref="A37:B37"/>
    <mergeCell ref="A34:B35"/>
    <mergeCell ref="C39:E39"/>
    <mergeCell ref="A39:B39"/>
  </mergeCells>
  <printOptions/>
  <pageMargins left="0.5905511811023623" right="0.3937007874015748" top="0.3937007874015748" bottom="0.5905511811023623" header="0.1968503937007874" footer="0.3937007874015748"/>
  <pageSetup horizontalDpi="300" verticalDpi="300" orientation="portrait" paperSize="9" scale="80" r:id="rId1"/>
  <headerFooter alignWithMargins="0">
    <oddFooter>&amp;C5&amp;R&amp;9平成18年　木造耐力壁ジャパンカップ材料・加工データシート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46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2" max="2" width="8.375" style="0" customWidth="1"/>
    <col min="3" max="3" width="6.125" style="0" customWidth="1"/>
    <col min="4" max="4" width="2.625" style="0" customWidth="1"/>
    <col min="5" max="5" width="9.125" style="0" customWidth="1"/>
    <col min="8" max="8" width="9.125" style="0" customWidth="1"/>
    <col min="11" max="11" width="9.125" style="0" customWidth="1"/>
    <col min="12" max="12" width="8.125" style="0" customWidth="1"/>
    <col min="13" max="13" width="2.625" style="0" customWidth="1"/>
    <col min="14" max="14" width="9.125" style="0" customWidth="1"/>
  </cols>
  <sheetData>
    <row r="1" ht="14.25" customHeight="1" thickBot="1"/>
    <row r="2" spans="1:11" ht="22.5" customHeight="1" thickBot="1">
      <c r="A2" s="71" t="s">
        <v>130</v>
      </c>
      <c r="B2" s="540">
        <f>'算定シート'!B2</f>
        <v>0</v>
      </c>
      <c r="C2" s="541"/>
      <c r="D2" s="541"/>
      <c r="E2" s="541"/>
      <c r="F2" s="542"/>
      <c r="G2" s="166"/>
      <c r="H2" s="71" t="s">
        <v>131</v>
      </c>
      <c r="I2" s="588">
        <f>'算定シート'!J2</f>
        <v>0</v>
      </c>
      <c r="J2" s="588"/>
      <c r="K2" s="588"/>
    </row>
    <row r="3" spans="1:11" ht="10.5" customHeight="1" thickBot="1">
      <c r="A3" s="91"/>
      <c r="B3" s="166"/>
      <c r="C3" s="166"/>
      <c r="D3" s="166"/>
      <c r="E3" s="166"/>
      <c r="F3" s="166"/>
      <c r="G3" s="166"/>
      <c r="H3" s="81"/>
      <c r="I3" s="166"/>
      <c r="J3" s="166"/>
      <c r="K3" s="166"/>
    </row>
    <row r="4" spans="1:14" ht="22.5" customHeight="1" thickBot="1">
      <c r="A4" s="91"/>
      <c r="B4" s="166"/>
      <c r="C4" s="166"/>
      <c r="D4" s="166"/>
      <c r="E4" s="166"/>
      <c r="F4" s="166"/>
      <c r="G4" s="166"/>
      <c r="H4" s="81"/>
      <c r="I4" s="166"/>
      <c r="J4" s="166"/>
      <c r="K4" s="166"/>
      <c r="L4" s="71" t="s">
        <v>193</v>
      </c>
      <c r="M4" s="574" t="s">
        <v>111</v>
      </c>
      <c r="N4" s="574"/>
    </row>
    <row r="5" spans="2:11" ht="15.75" customHeight="1">
      <c r="B5" s="187"/>
      <c r="C5" s="187"/>
      <c r="D5" s="187"/>
      <c r="E5" s="187"/>
      <c r="F5" s="187"/>
      <c r="G5" s="187"/>
      <c r="H5" s="187"/>
      <c r="I5" s="187"/>
      <c r="J5" s="187"/>
      <c r="K5" s="188"/>
    </row>
    <row r="6" spans="1:12" ht="13.5">
      <c r="A6" s="633" t="s">
        <v>132</v>
      </c>
      <c r="B6" s="633"/>
      <c r="C6" s="633"/>
      <c r="D6" s="633"/>
      <c r="F6" s="530" t="s">
        <v>55</v>
      </c>
      <c r="G6" s="530"/>
      <c r="I6" s="79" t="s">
        <v>56</v>
      </c>
      <c r="L6" s="79" t="s">
        <v>138</v>
      </c>
    </row>
    <row r="7" spans="1:14" ht="3.75" customHeight="1" thickBot="1">
      <c r="A7" s="45"/>
      <c r="B7" s="45"/>
      <c r="C7" s="45"/>
      <c r="D7" s="45"/>
      <c r="H7" s="78"/>
      <c r="K7" s="78"/>
      <c r="N7" s="81"/>
    </row>
    <row r="8" spans="1:14" ht="13.5" customHeight="1">
      <c r="A8" s="634" t="s">
        <v>0</v>
      </c>
      <c r="B8" s="636" t="s">
        <v>215</v>
      </c>
      <c r="C8" s="642" t="s">
        <v>216</v>
      </c>
      <c r="D8" s="643"/>
      <c r="E8" s="627" t="s">
        <v>217</v>
      </c>
      <c r="F8" s="640" t="s">
        <v>214</v>
      </c>
      <c r="G8" s="640" t="s">
        <v>218</v>
      </c>
      <c r="H8" s="627" t="s">
        <v>221</v>
      </c>
      <c r="I8" s="646" t="s">
        <v>219</v>
      </c>
      <c r="J8" s="640" t="s">
        <v>220</v>
      </c>
      <c r="K8" s="627" t="s">
        <v>63</v>
      </c>
      <c r="L8" s="649" t="s">
        <v>113</v>
      </c>
      <c r="M8" s="650"/>
      <c r="N8" s="627" t="s">
        <v>223</v>
      </c>
    </row>
    <row r="9" spans="1:14" ht="78.75" customHeight="1" thickBot="1">
      <c r="A9" s="635"/>
      <c r="B9" s="637"/>
      <c r="C9" s="644"/>
      <c r="D9" s="645"/>
      <c r="E9" s="628"/>
      <c r="F9" s="641"/>
      <c r="G9" s="641"/>
      <c r="H9" s="628"/>
      <c r="I9" s="647"/>
      <c r="J9" s="648"/>
      <c r="K9" s="628"/>
      <c r="L9" s="651"/>
      <c r="M9" s="652"/>
      <c r="N9" s="628"/>
    </row>
    <row r="10" spans="1:14" ht="18" customHeight="1">
      <c r="A10" s="129"/>
      <c r="B10" s="237"/>
      <c r="C10" s="638"/>
      <c r="D10" s="639"/>
      <c r="E10" s="238">
        <f>B10*C10</f>
        <v>0</v>
      </c>
      <c r="F10" s="239"/>
      <c r="G10" s="239"/>
      <c r="H10" s="240">
        <f>F10*G10</f>
        <v>0</v>
      </c>
      <c r="I10" s="241"/>
      <c r="J10" s="242"/>
      <c r="K10" s="243">
        <f>I10*J10</f>
        <v>0</v>
      </c>
      <c r="L10" s="629"/>
      <c r="M10" s="630"/>
      <c r="N10" s="189">
        <f>L10*30</f>
        <v>0</v>
      </c>
    </row>
    <row r="11" spans="1:14" ht="18" customHeight="1">
      <c r="A11" s="131"/>
      <c r="B11" s="244"/>
      <c r="C11" s="623"/>
      <c r="D11" s="624"/>
      <c r="E11" s="238">
        <f aca="true" t="shared" si="0" ref="E11:E40">B11*C11</f>
        <v>0</v>
      </c>
      <c r="F11" s="245"/>
      <c r="G11" s="245"/>
      <c r="H11" s="246">
        <f aca="true" t="shared" si="1" ref="H11:H40">F11*G11</f>
        <v>0</v>
      </c>
      <c r="I11" s="247"/>
      <c r="J11" s="248"/>
      <c r="K11" s="243">
        <f aca="true" t="shared" si="2" ref="K11:K40">I11*J11</f>
        <v>0</v>
      </c>
      <c r="L11" s="625"/>
      <c r="M11" s="626"/>
      <c r="N11" s="138">
        <f>L11*30</f>
        <v>0</v>
      </c>
    </row>
    <row r="12" spans="1:14" ht="18" customHeight="1">
      <c r="A12" s="131"/>
      <c r="B12" s="244"/>
      <c r="C12" s="623"/>
      <c r="D12" s="624"/>
      <c r="E12" s="238">
        <f t="shared" si="0"/>
        <v>0</v>
      </c>
      <c r="F12" s="245"/>
      <c r="G12" s="245"/>
      <c r="H12" s="246">
        <f t="shared" si="1"/>
        <v>0</v>
      </c>
      <c r="I12" s="247"/>
      <c r="J12" s="248"/>
      <c r="K12" s="243">
        <f t="shared" si="2"/>
        <v>0</v>
      </c>
      <c r="L12" s="625"/>
      <c r="M12" s="626"/>
      <c r="N12" s="138">
        <f aca="true" t="shared" si="3" ref="N12:N40">L12*30</f>
        <v>0</v>
      </c>
    </row>
    <row r="13" spans="1:14" ht="18" customHeight="1">
      <c r="A13" s="131"/>
      <c r="B13" s="244"/>
      <c r="C13" s="623"/>
      <c r="D13" s="624"/>
      <c r="E13" s="238">
        <f t="shared" si="0"/>
        <v>0</v>
      </c>
      <c r="F13" s="245"/>
      <c r="G13" s="245"/>
      <c r="H13" s="246">
        <f t="shared" si="1"/>
        <v>0</v>
      </c>
      <c r="I13" s="247"/>
      <c r="J13" s="248"/>
      <c r="K13" s="243">
        <f t="shared" si="2"/>
        <v>0</v>
      </c>
      <c r="L13" s="625"/>
      <c r="M13" s="626"/>
      <c r="N13" s="138">
        <f t="shared" si="3"/>
        <v>0</v>
      </c>
    </row>
    <row r="14" spans="1:14" ht="18" customHeight="1">
      <c r="A14" s="131"/>
      <c r="B14" s="244"/>
      <c r="C14" s="623"/>
      <c r="D14" s="624"/>
      <c r="E14" s="238">
        <f t="shared" si="0"/>
        <v>0</v>
      </c>
      <c r="F14" s="245"/>
      <c r="G14" s="245"/>
      <c r="H14" s="246">
        <f t="shared" si="1"/>
        <v>0</v>
      </c>
      <c r="I14" s="247"/>
      <c r="J14" s="248"/>
      <c r="K14" s="243">
        <f t="shared" si="2"/>
        <v>0</v>
      </c>
      <c r="L14" s="625"/>
      <c r="M14" s="626"/>
      <c r="N14" s="138">
        <f t="shared" si="3"/>
        <v>0</v>
      </c>
    </row>
    <row r="15" spans="1:14" ht="18" customHeight="1">
      <c r="A15" s="131"/>
      <c r="B15" s="244"/>
      <c r="C15" s="623"/>
      <c r="D15" s="624"/>
      <c r="E15" s="238">
        <f t="shared" si="0"/>
        <v>0</v>
      </c>
      <c r="F15" s="245"/>
      <c r="G15" s="245"/>
      <c r="H15" s="246">
        <f t="shared" si="1"/>
        <v>0</v>
      </c>
      <c r="I15" s="247"/>
      <c r="J15" s="248"/>
      <c r="K15" s="243">
        <f t="shared" si="2"/>
        <v>0</v>
      </c>
      <c r="L15" s="625"/>
      <c r="M15" s="626"/>
      <c r="N15" s="138">
        <f t="shared" si="3"/>
        <v>0</v>
      </c>
    </row>
    <row r="16" spans="1:14" ht="18" customHeight="1">
      <c r="A16" s="131"/>
      <c r="B16" s="244"/>
      <c r="C16" s="623"/>
      <c r="D16" s="624"/>
      <c r="E16" s="238">
        <f t="shared" si="0"/>
        <v>0</v>
      </c>
      <c r="F16" s="245"/>
      <c r="G16" s="245"/>
      <c r="H16" s="246">
        <f t="shared" si="1"/>
        <v>0</v>
      </c>
      <c r="I16" s="247"/>
      <c r="J16" s="248"/>
      <c r="K16" s="243">
        <f t="shared" si="2"/>
        <v>0</v>
      </c>
      <c r="L16" s="625"/>
      <c r="M16" s="626"/>
      <c r="N16" s="138">
        <f t="shared" si="3"/>
        <v>0</v>
      </c>
    </row>
    <row r="17" spans="1:14" ht="18" customHeight="1">
      <c r="A17" s="131"/>
      <c r="B17" s="244"/>
      <c r="C17" s="623"/>
      <c r="D17" s="624"/>
      <c r="E17" s="238">
        <f t="shared" si="0"/>
        <v>0</v>
      </c>
      <c r="F17" s="245"/>
      <c r="G17" s="245"/>
      <c r="H17" s="246">
        <f t="shared" si="1"/>
        <v>0</v>
      </c>
      <c r="I17" s="247"/>
      <c r="J17" s="248"/>
      <c r="K17" s="243">
        <f t="shared" si="2"/>
        <v>0</v>
      </c>
      <c r="L17" s="625"/>
      <c r="M17" s="626"/>
      <c r="N17" s="138">
        <f t="shared" si="3"/>
        <v>0</v>
      </c>
    </row>
    <row r="18" spans="1:14" ht="18" customHeight="1">
      <c r="A18" s="131"/>
      <c r="B18" s="244"/>
      <c r="C18" s="623"/>
      <c r="D18" s="624"/>
      <c r="E18" s="238">
        <f t="shared" si="0"/>
        <v>0</v>
      </c>
      <c r="F18" s="245"/>
      <c r="G18" s="245"/>
      <c r="H18" s="246">
        <f t="shared" si="1"/>
        <v>0</v>
      </c>
      <c r="I18" s="247"/>
      <c r="J18" s="248"/>
      <c r="K18" s="243">
        <f t="shared" si="2"/>
        <v>0</v>
      </c>
      <c r="L18" s="625"/>
      <c r="M18" s="626"/>
      <c r="N18" s="138">
        <f t="shared" si="3"/>
        <v>0</v>
      </c>
    </row>
    <row r="19" spans="1:14" ht="18" customHeight="1">
      <c r="A19" s="131"/>
      <c r="B19" s="244"/>
      <c r="C19" s="623"/>
      <c r="D19" s="624"/>
      <c r="E19" s="238">
        <f t="shared" si="0"/>
        <v>0</v>
      </c>
      <c r="F19" s="249"/>
      <c r="G19" s="249"/>
      <c r="H19" s="246">
        <f t="shared" si="1"/>
        <v>0</v>
      </c>
      <c r="I19" s="247"/>
      <c r="J19" s="248"/>
      <c r="K19" s="243">
        <f t="shared" si="2"/>
        <v>0</v>
      </c>
      <c r="L19" s="625"/>
      <c r="M19" s="626"/>
      <c r="N19" s="138">
        <f t="shared" si="3"/>
        <v>0</v>
      </c>
    </row>
    <row r="20" spans="1:14" ht="18" customHeight="1">
      <c r="A20" s="131"/>
      <c r="B20" s="244"/>
      <c r="C20" s="623"/>
      <c r="D20" s="624"/>
      <c r="E20" s="238">
        <f t="shared" si="0"/>
        <v>0</v>
      </c>
      <c r="F20" s="245"/>
      <c r="G20" s="245"/>
      <c r="H20" s="246">
        <f t="shared" si="1"/>
        <v>0</v>
      </c>
      <c r="I20" s="247"/>
      <c r="J20" s="248"/>
      <c r="K20" s="243">
        <f t="shared" si="2"/>
        <v>0</v>
      </c>
      <c r="L20" s="625"/>
      <c r="M20" s="626"/>
      <c r="N20" s="138">
        <f t="shared" si="3"/>
        <v>0</v>
      </c>
    </row>
    <row r="21" spans="1:14" ht="18" customHeight="1">
      <c r="A21" s="131"/>
      <c r="B21" s="244"/>
      <c r="C21" s="623"/>
      <c r="D21" s="624"/>
      <c r="E21" s="238">
        <f t="shared" si="0"/>
        <v>0</v>
      </c>
      <c r="F21" s="245"/>
      <c r="G21" s="245"/>
      <c r="H21" s="246">
        <f t="shared" si="1"/>
        <v>0</v>
      </c>
      <c r="I21" s="247"/>
      <c r="J21" s="248"/>
      <c r="K21" s="243">
        <f t="shared" si="2"/>
        <v>0</v>
      </c>
      <c r="L21" s="625"/>
      <c r="M21" s="626"/>
      <c r="N21" s="138">
        <f t="shared" si="3"/>
        <v>0</v>
      </c>
    </row>
    <row r="22" spans="1:14" ht="18" customHeight="1">
      <c r="A22" s="131"/>
      <c r="B22" s="244"/>
      <c r="C22" s="623"/>
      <c r="D22" s="624"/>
      <c r="E22" s="238">
        <f t="shared" si="0"/>
        <v>0</v>
      </c>
      <c r="F22" s="245"/>
      <c r="G22" s="245"/>
      <c r="H22" s="246">
        <f t="shared" si="1"/>
        <v>0</v>
      </c>
      <c r="I22" s="247"/>
      <c r="J22" s="248"/>
      <c r="K22" s="243">
        <f t="shared" si="2"/>
        <v>0</v>
      </c>
      <c r="L22" s="625"/>
      <c r="M22" s="626"/>
      <c r="N22" s="138">
        <f t="shared" si="3"/>
        <v>0</v>
      </c>
    </row>
    <row r="23" spans="1:14" ht="18" customHeight="1">
      <c r="A23" s="131"/>
      <c r="B23" s="244"/>
      <c r="C23" s="623"/>
      <c r="D23" s="624"/>
      <c r="E23" s="238">
        <f t="shared" si="0"/>
        <v>0</v>
      </c>
      <c r="F23" s="245"/>
      <c r="G23" s="245"/>
      <c r="H23" s="246">
        <f t="shared" si="1"/>
        <v>0</v>
      </c>
      <c r="I23" s="247"/>
      <c r="J23" s="248"/>
      <c r="K23" s="243">
        <f t="shared" si="2"/>
        <v>0</v>
      </c>
      <c r="L23" s="625"/>
      <c r="M23" s="626"/>
      <c r="N23" s="138">
        <f t="shared" si="3"/>
        <v>0</v>
      </c>
    </row>
    <row r="24" spans="1:14" ht="18" customHeight="1">
      <c r="A24" s="131"/>
      <c r="B24" s="244"/>
      <c r="C24" s="623"/>
      <c r="D24" s="624"/>
      <c r="E24" s="238">
        <f t="shared" si="0"/>
        <v>0</v>
      </c>
      <c r="F24" s="245"/>
      <c r="G24" s="245"/>
      <c r="H24" s="246">
        <f t="shared" si="1"/>
        <v>0</v>
      </c>
      <c r="I24" s="247"/>
      <c r="J24" s="248"/>
      <c r="K24" s="243">
        <f t="shared" si="2"/>
        <v>0</v>
      </c>
      <c r="L24" s="625"/>
      <c r="M24" s="626"/>
      <c r="N24" s="138">
        <f t="shared" si="3"/>
        <v>0</v>
      </c>
    </row>
    <row r="25" spans="1:14" ht="18" customHeight="1">
      <c r="A25" s="131"/>
      <c r="B25" s="244"/>
      <c r="C25" s="623"/>
      <c r="D25" s="624"/>
      <c r="E25" s="238">
        <f t="shared" si="0"/>
        <v>0</v>
      </c>
      <c r="F25" s="245"/>
      <c r="G25" s="245"/>
      <c r="H25" s="246">
        <f t="shared" si="1"/>
        <v>0</v>
      </c>
      <c r="I25" s="247"/>
      <c r="J25" s="248"/>
      <c r="K25" s="243">
        <f t="shared" si="2"/>
        <v>0</v>
      </c>
      <c r="L25" s="625"/>
      <c r="M25" s="626"/>
      <c r="N25" s="138">
        <f t="shared" si="3"/>
        <v>0</v>
      </c>
    </row>
    <row r="26" spans="1:14" ht="18" customHeight="1">
      <c r="A26" s="131"/>
      <c r="B26" s="244"/>
      <c r="C26" s="623"/>
      <c r="D26" s="624"/>
      <c r="E26" s="238">
        <f t="shared" si="0"/>
        <v>0</v>
      </c>
      <c r="F26" s="249"/>
      <c r="G26" s="249"/>
      <c r="H26" s="246">
        <f t="shared" si="1"/>
        <v>0</v>
      </c>
      <c r="I26" s="247"/>
      <c r="J26" s="248"/>
      <c r="K26" s="243">
        <f t="shared" si="2"/>
        <v>0</v>
      </c>
      <c r="L26" s="625"/>
      <c r="M26" s="626"/>
      <c r="N26" s="138">
        <f>L26*30</f>
        <v>0</v>
      </c>
    </row>
    <row r="27" spans="1:14" ht="18" customHeight="1">
      <c r="A27" s="131"/>
      <c r="B27" s="244"/>
      <c r="C27" s="623"/>
      <c r="D27" s="624"/>
      <c r="E27" s="238">
        <f t="shared" si="0"/>
        <v>0</v>
      </c>
      <c r="F27" s="245"/>
      <c r="G27" s="245"/>
      <c r="H27" s="246">
        <f t="shared" si="1"/>
        <v>0</v>
      </c>
      <c r="I27" s="247"/>
      <c r="J27" s="248"/>
      <c r="K27" s="243">
        <f t="shared" si="2"/>
        <v>0</v>
      </c>
      <c r="L27" s="625"/>
      <c r="M27" s="626"/>
      <c r="N27" s="138">
        <f t="shared" si="3"/>
        <v>0</v>
      </c>
    </row>
    <row r="28" spans="1:14" ht="18" customHeight="1">
      <c r="A28" s="131"/>
      <c r="B28" s="244"/>
      <c r="C28" s="623"/>
      <c r="D28" s="624"/>
      <c r="E28" s="238">
        <f t="shared" si="0"/>
        <v>0</v>
      </c>
      <c r="F28" s="245"/>
      <c r="G28" s="245"/>
      <c r="H28" s="246">
        <f t="shared" si="1"/>
        <v>0</v>
      </c>
      <c r="I28" s="247"/>
      <c r="J28" s="248"/>
      <c r="K28" s="243">
        <f t="shared" si="2"/>
        <v>0</v>
      </c>
      <c r="L28" s="625"/>
      <c r="M28" s="626"/>
      <c r="N28" s="138">
        <f t="shared" si="3"/>
        <v>0</v>
      </c>
    </row>
    <row r="29" spans="1:14" ht="18" customHeight="1">
      <c r="A29" s="131"/>
      <c r="B29" s="244"/>
      <c r="C29" s="623"/>
      <c r="D29" s="624"/>
      <c r="E29" s="238">
        <f t="shared" si="0"/>
        <v>0</v>
      </c>
      <c r="F29" s="245"/>
      <c r="G29" s="245"/>
      <c r="H29" s="246">
        <f t="shared" si="1"/>
        <v>0</v>
      </c>
      <c r="I29" s="247"/>
      <c r="J29" s="248"/>
      <c r="K29" s="243">
        <f t="shared" si="2"/>
        <v>0</v>
      </c>
      <c r="L29" s="625"/>
      <c r="M29" s="626"/>
      <c r="N29" s="138">
        <f t="shared" si="3"/>
        <v>0</v>
      </c>
    </row>
    <row r="30" spans="1:14" ht="18" customHeight="1">
      <c r="A30" s="131"/>
      <c r="B30" s="244"/>
      <c r="C30" s="623"/>
      <c r="D30" s="624"/>
      <c r="E30" s="238">
        <f t="shared" si="0"/>
        <v>0</v>
      </c>
      <c r="F30" s="249"/>
      <c r="G30" s="249"/>
      <c r="H30" s="246">
        <f t="shared" si="1"/>
        <v>0</v>
      </c>
      <c r="I30" s="247"/>
      <c r="J30" s="248"/>
      <c r="K30" s="243">
        <f t="shared" si="2"/>
        <v>0</v>
      </c>
      <c r="L30" s="625"/>
      <c r="M30" s="626"/>
      <c r="N30" s="138">
        <f t="shared" si="3"/>
        <v>0</v>
      </c>
    </row>
    <row r="31" spans="1:14" ht="18" customHeight="1">
      <c r="A31" s="131"/>
      <c r="B31" s="244"/>
      <c r="C31" s="623"/>
      <c r="D31" s="624"/>
      <c r="E31" s="238">
        <f t="shared" si="0"/>
        <v>0</v>
      </c>
      <c r="F31" s="245"/>
      <c r="G31" s="245"/>
      <c r="H31" s="246">
        <f t="shared" si="1"/>
        <v>0</v>
      </c>
      <c r="I31" s="247"/>
      <c r="J31" s="248"/>
      <c r="K31" s="243">
        <f t="shared" si="2"/>
        <v>0</v>
      </c>
      <c r="L31" s="625"/>
      <c r="M31" s="626"/>
      <c r="N31" s="138">
        <f t="shared" si="3"/>
        <v>0</v>
      </c>
    </row>
    <row r="32" spans="1:14" ht="18" customHeight="1">
      <c r="A32" s="131"/>
      <c r="B32" s="244"/>
      <c r="C32" s="623"/>
      <c r="D32" s="624"/>
      <c r="E32" s="238">
        <f t="shared" si="0"/>
        <v>0</v>
      </c>
      <c r="F32" s="245"/>
      <c r="G32" s="245"/>
      <c r="H32" s="246">
        <f t="shared" si="1"/>
        <v>0</v>
      </c>
      <c r="I32" s="247"/>
      <c r="J32" s="248"/>
      <c r="K32" s="243">
        <f t="shared" si="2"/>
        <v>0</v>
      </c>
      <c r="L32" s="625"/>
      <c r="M32" s="626"/>
      <c r="N32" s="138">
        <f t="shared" si="3"/>
        <v>0</v>
      </c>
    </row>
    <row r="33" spans="1:14" ht="18" customHeight="1">
      <c r="A33" s="131"/>
      <c r="B33" s="244"/>
      <c r="C33" s="623"/>
      <c r="D33" s="624"/>
      <c r="E33" s="238">
        <f t="shared" si="0"/>
        <v>0</v>
      </c>
      <c r="F33" s="245"/>
      <c r="G33" s="245"/>
      <c r="H33" s="246">
        <f t="shared" si="1"/>
        <v>0</v>
      </c>
      <c r="I33" s="247"/>
      <c r="J33" s="248"/>
      <c r="K33" s="243">
        <f t="shared" si="2"/>
        <v>0</v>
      </c>
      <c r="L33" s="625"/>
      <c r="M33" s="626"/>
      <c r="N33" s="138">
        <f t="shared" si="3"/>
        <v>0</v>
      </c>
    </row>
    <row r="34" spans="1:14" ht="18" customHeight="1">
      <c r="A34" s="131"/>
      <c r="B34" s="244"/>
      <c r="C34" s="623"/>
      <c r="D34" s="624"/>
      <c r="E34" s="238">
        <f t="shared" si="0"/>
        <v>0</v>
      </c>
      <c r="F34" s="245"/>
      <c r="G34" s="245"/>
      <c r="H34" s="246">
        <f t="shared" si="1"/>
        <v>0</v>
      </c>
      <c r="I34" s="247"/>
      <c r="J34" s="248"/>
      <c r="K34" s="243">
        <f t="shared" si="2"/>
        <v>0</v>
      </c>
      <c r="L34" s="625"/>
      <c r="M34" s="626"/>
      <c r="N34" s="138">
        <f t="shared" si="3"/>
        <v>0</v>
      </c>
    </row>
    <row r="35" spans="1:14" ht="18" customHeight="1">
      <c r="A35" s="131"/>
      <c r="B35" s="244"/>
      <c r="C35" s="623"/>
      <c r="D35" s="624"/>
      <c r="E35" s="238">
        <f t="shared" si="0"/>
        <v>0</v>
      </c>
      <c r="F35" s="245"/>
      <c r="G35" s="245"/>
      <c r="H35" s="246">
        <f t="shared" si="1"/>
        <v>0</v>
      </c>
      <c r="I35" s="247"/>
      <c r="J35" s="248"/>
      <c r="K35" s="243">
        <f t="shared" si="2"/>
        <v>0</v>
      </c>
      <c r="L35" s="625"/>
      <c r="M35" s="626"/>
      <c r="N35" s="138">
        <f t="shared" si="3"/>
        <v>0</v>
      </c>
    </row>
    <row r="36" spans="1:14" ht="18" customHeight="1">
      <c r="A36" s="131"/>
      <c r="B36" s="244"/>
      <c r="C36" s="623"/>
      <c r="D36" s="624"/>
      <c r="E36" s="238">
        <f t="shared" si="0"/>
        <v>0</v>
      </c>
      <c r="F36" s="245"/>
      <c r="G36" s="245"/>
      <c r="H36" s="246">
        <f t="shared" si="1"/>
        <v>0</v>
      </c>
      <c r="I36" s="247"/>
      <c r="J36" s="248"/>
      <c r="K36" s="243">
        <f t="shared" si="2"/>
        <v>0</v>
      </c>
      <c r="L36" s="625"/>
      <c r="M36" s="626"/>
      <c r="N36" s="138">
        <f t="shared" si="3"/>
        <v>0</v>
      </c>
    </row>
    <row r="37" spans="1:14" ht="18" customHeight="1">
      <c r="A37" s="131"/>
      <c r="B37" s="244"/>
      <c r="C37" s="623"/>
      <c r="D37" s="624"/>
      <c r="E37" s="238">
        <f t="shared" si="0"/>
        <v>0</v>
      </c>
      <c r="F37" s="245"/>
      <c r="G37" s="245"/>
      <c r="H37" s="246">
        <f t="shared" si="1"/>
        <v>0</v>
      </c>
      <c r="I37" s="247"/>
      <c r="J37" s="248"/>
      <c r="K37" s="243">
        <f t="shared" si="2"/>
        <v>0</v>
      </c>
      <c r="L37" s="625"/>
      <c r="M37" s="626"/>
      <c r="N37" s="138">
        <f t="shared" si="3"/>
        <v>0</v>
      </c>
    </row>
    <row r="38" spans="1:14" ht="18" customHeight="1">
      <c r="A38" s="131"/>
      <c r="B38" s="244"/>
      <c r="C38" s="623"/>
      <c r="D38" s="624"/>
      <c r="E38" s="238">
        <f t="shared" si="0"/>
        <v>0</v>
      </c>
      <c r="F38" s="245"/>
      <c r="G38" s="245"/>
      <c r="H38" s="246">
        <f t="shared" si="1"/>
        <v>0</v>
      </c>
      <c r="I38" s="247"/>
      <c r="J38" s="248"/>
      <c r="K38" s="243">
        <f t="shared" si="2"/>
        <v>0</v>
      </c>
      <c r="L38" s="625"/>
      <c r="M38" s="626"/>
      <c r="N38" s="138">
        <f t="shared" si="3"/>
        <v>0</v>
      </c>
    </row>
    <row r="39" spans="1:14" ht="18" customHeight="1">
      <c r="A39" s="131"/>
      <c r="B39" s="244"/>
      <c r="C39" s="623"/>
      <c r="D39" s="624"/>
      <c r="E39" s="238">
        <f t="shared" si="0"/>
        <v>0</v>
      </c>
      <c r="F39" s="245"/>
      <c r="G39" s="245"/>
      <c r="H39" s="246">
        <f t="shared" si="1"/>
        <v>0</v>
      </c>
      <c r="I39" s="247"/>
      <c r="J39" s="248"/>
      <c r="K39" s="243">
        <f t="shared" si="2"/>
        <v>0</v>
      </c>
      <c r="L39" s="625"/>
      <c r="M39" s="626"/>
      <c r="N39" s="138">
        <f t="shared" si="3"/>
        <v>0</v>
      </c>
    </row>
    <row r="40" spans="1:14" ht="18" customHeight="1" thickBot="1">
      <c r="A40" s="131"/>
      <c r="B40" s="244"/>
      <c r="C40" s="623"/>
      <c r="D40" s="624"/>
      <c r="E40" s="238">
        <f t="shared" si="0"/>
        <v>0</v>
      </c>
      <c r="F40" s="245"/>
      <c r="G40" s="245"/>
      <c r="H40" s="246">
        <f t="shared" si="1"/>
        <v>0</v>
      </c>
      <c r="I40" s="250"/>
      <c r="J40" s="251"/>
      <c r="K40" s="243">
        <f t="shared" si="2"/>
        <v>0</v>
      </c>
      <c r="L40" s="625"/>
      <c r="M40" s="626"/>
      <c r="N40" s="138">
        <f t="shared" si="3"/>
        <v>0</v>
      </c>
    </row>
    <row r="41" spans="1:14" ht="22.5" customHeight="1" thickBot="1">
      <c r="A41" s="133"/>
      <c r="B41" s="621" t="s">
        <v>206</v>
      </c>
      <c r="C41" s="632"/>
      <c r="D41" s="631"/>
      <c r="E41" s="252">
        <f>SUM(E10:E40)</f>
        <v>0</v>
      </c>
      <c r="F41" s="621" t="s">
        <v>207</v>
      </c>
      <c r="G41" s="631"/>
      <c r="H41" s="253">
        <f>SUM(H10:H40)</f>
        <v>0</v>
      </c>
      <c r="I41" s="621" t="s">
        <v>208</v>
      </c>
      <c r="J41" s="631"/>
      <c r="K41" s="254">
        <f>SUM(K10:K40)</f>
        <v>0</v>
      </c>
      <c r="L41" s="621" t="s">
        <v>209</v>
      </c>
      <c r="M41" s="622"/>
      <c r="N41" s="190">
        <f>SUM(N10:N40)</f>
        <v>0</v>
      </c>
    </row>
    <row r="42" spans="1:8" ht="15.75" customHeight="1">
      <c r="A42" t="s">
        <v>134</v>
      </c>
      <c r="F42" s="80"/>
      <c r="G42" s="80"/>
      <c r="H42" s="80"/>
    </row>
    <row r="43" ht="13.5">
      <c r="A43" t="s">
        <v>135</v>
      </c>
    </row>
    <row r="44" spans="1:14" ht="13.5">
      <c r="A44" t="s">
        <v>136</v>
      </c>
      <c r="L44" s="82"/>
      <c r="M44" s="82"/>
      <c r="N44" s="82"/>
    </row>
    <row r="45" spans="1:14" ht="13.5">
      <c r="A45" t="s">
        <v>137</v>
      </c>
      <c r="L45" s="82"/>
      <c r="M45" s="82"/>
      <c r="N45" s="82"/>
    </row>
    <row r="46" ht="13.5">
      <c r="A46" t="s">
        <v>173</v>
      </c>
    </row>
  </sheetData>
  <sheetProtection password="CE4D" sheet="1" objects="1" scenarios="1"/>
  <mergeCells count="83">
    <mergeCell ref="I8:I9"/>
    <mergeCell ref="J8:J9"/>
    <mergeCell ref="K8:K9"/>
    <mergeCell ref="L40:M40"/>
    <mergeCell ref="L38:M38"/>
    <mergeCell ref="L39:M39"/>
    <mergeCell ref="L36:M36"/>
    <mergeCell ref="L37:M37"/>
    <mergeCell ref="L8:M9"/>
    <mergeCell ref="L13:M13"/>
    <mergeCell ref="H8:H9"/>
    <mergeCell ref="F6:G6"/>
    <mergeCell ref="C8:D9"/>
    <mergeCell ref="E8:E9"/>
    <mergeCell ref="I41:J41"/>
    <mergeCell ref="F41:G41"/>
    <mergeCell ref="B41:D41"/>
    <mergeCell ref="A6:D6"/>
    <mergeCell ref="A8:A9"/>
    <mergeCell ref="B8:B9"/>
    <mergeCell ref="C10:D10"/>
    <mergeCell ref="C11:D11"/>
    <mergeCell ref="F8:F9"/>
    <mergeCell ref="G8:G9"/>
    <mergeCell ref="N8:N9"/>
    <mergeCell ref="L10:M10"/>
    <mergeCell ref="L11:M11"/>
    <mergeCell ref="L12:M12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C12:D12"/>
    <mergeCell ref="C21:D21"/>
    <mergeCell ref="C13:D13"/>
    <mergeCell ref="C19:D19"/>
    <mergeCell ref="C20:D20"/>
    <mergeCell ref="C17:D17"/>
    <mergeCell ref="C18:D18"/>
    <mergeCell ref="C14:D14"/>
    <mergeCell ref="C15:D15"/>
    <mergeCell ref="C16:D16"/>
    <mergeCell ref="C22:D22"/>
    <mergeCell ref="C23:D23"/>
    <mergeCell ref="C24:D24"/>
    <mergeCell ref="C25:D25"/>
    <mergeCell ref="C26:D26"/>
    <mergeCell ref="C27:D27"/>
    <mergeCell ref="C30:D30"/>
    <mergeCell ref="C28:D28"/>
    <mergeCell ref="C35:D35"/>
    <mergeCell ref="C31:D31"/>
    <mergeCell ref="C32:D32"/>
    <mergeCell ref="C33:D33"/>
    <mergeCell ref="C34:D34"/>
    <mergeCell ref="M4:N4"/>
    <mergeCell ref="I2:K2"/>
    <mergeCell ref="B2:F2"/>
    <mergeCell ref="L41:M41"/>
    <mergeCell ref="C37:D37"/>
    <mergeCell ref="C38:D38"/>
    <mergeCell ref="C39:D39"/>
    <mergeCell ref="C40:D40"/>
    <mergeCell ref="C36:D36"/>
    <mergeCell ref="C29:D29"/>
  </mergeCells>
  <printOptions/>
  <pageMargins left="0.5905511811023623" right="0.3937007874015748" top="0.3937007874015748" bottom="0.5905511811023623" header="0.5118110236220472" footer="0.3937007874015748"/>
  <pageSetup horizontalDpi="200" verticalDpi="200" orientation="portrait" paperSize="9" scale="80" r:id="rId1"/>
  <headerFooter alignWithMargins="0">
    <oddFooter>&amp;C6&amp;R&amp;9平成18年　木造耐力壁ジャパンカップ材料・加工データシート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ものつくり大学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宮澤直希</dc:creator>
  <cp:keywords/>
  <dc:description/>
  <cp:lastModifiedBy>小野　泰</cp:lastModifiedBy>
  <cp:lastPrinted>2006-05-25T02:22:21Z</cp:lastPrinted>
  <dcterms:created xsi:type="dcterms:W3CDTF">2003-06-19T12:57:22Z</dcterms:created>
  <dcterms:modified xsi:type="dcterms:W3CDTF">2006-05-25T02:22:56Z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320855734</vt:i4>
  </property>
  <property fmtid="{D5CDD505-2E9C-101B-9397-08002B2CF9AE}" pid="3" name="_EmailSubject">
    <vt:lpwstr>シートの変更</vt:lpwstr>
  </property>
  <property fmtid="{D5CDD505-2E9C-101B-9397-08002B2CF9AE}" pid="4" name="_AuthorEmail">
    <vt:lpwstr>y.tai.ono@wcn.ms246.net</vt:lpwstr>
  </property>
  <property fmtid="{D5CDD505-2E9C-101B-9397-08002B2CF9AE}" pid="5" name="_AuthorEmailDisplayName">
    <vt:lpwstr>小野　泰</vt:lpwstr>
  </property>
  <property fmtid="{D5CDD505-2E9C-101B-9397-08002B2CF9AE}" pid="6" name="_PreviousAdHocReviewCycleID">
    <vt:i4>-80350338</vt:i4>
  </property>
</Properties>
</file>