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算定シート" sheetId="2" r:id="rId2"/>
    <sheet name="ア．木拾い" sheetId="3" r:id="rId3"/>
    <sheet name="イ．金属部品拾い、金属加工" sheetId="4" r:id="rId4"/>
    <sheet name="ウ．その他材料　エ．接着剤" sheetId="5" r:id="rId5"/>
    <sheet name="オ．切削、カ．穴あけ、キ．溝突き、ク．墨付" sheetId="6" r:id="rId6"/>
  </sheets>
  <definedNames>
    <definedName name="_xlnm.Print_Area" localSheetId="3">'イ．金属部品拾い、金属加工'!$A$1:$N$49</definedName>
    <definedName name="_xlnm.Print_Area" localSheetId="4">'ウ．その他材料　エ．接着剤'!$A$1:$K$45</definedName>
    <definedName name="_xlnm.Print_Area" localSheetId="5">'オ．切削、カ．穴あけ、キ．溝突き、ク．墨付'!$A$1:$N$49</definedName>
  </definedNames>
  <calcPr fullCalcOnLoad="1"/>
</workbook>
</file>

<file path=xl/sharedStrings.xml><?xml version="1.0" encoding="utf-8"?>
<sst xmlns="http://schemas.openxmlformats.org/spreadsheetml/2006/main" count="391" uniqueCount="304">
  <si>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</si>
  <si>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</si>
  <si>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</si>
  <si>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</si>
  <si>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</si>
  <si>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</si>
  <si>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</si>
  <si>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</si>
  <si>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</si>
  <si>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</si>
  <si>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</si>
  <si>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</si>
  <si>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</si>
  <si>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</si>
  <si>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</si>
  <si>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</si>
  <si>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</si>
  <si>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</si>
  <si>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</si>
  <si>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</si>
  <si>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r>
      <t>材積(m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</si>
  <si>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単価　　(円/m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</si>
  <si>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　　　注1)</t>
  </si>
  <si>
    <t>木拾い書　参考例</t>
  </si>
  <si>
    <t>木取り寸法(mm)              　L×H×B</t>
  </si>
  <si>
    <t>仕上げ寸法(mm)　　         　L×H×B</t>
  </si>
  <si>
    <t>仕上げ寸法(mm)　         　　L×H×B</t>
  </si>
  <si>
    <t>注ア1)　　クサビ、ダボ等も正確に拾ってください。</t>
  </si>
  <si>
    <t>注ア2)　　小数点以下五位を二捨三入した材積に本数をかけたものとします。</t>
  </si>
  <si>
    <t>注ア4)　　木取り材積に単価(円/m3)をかけたものを、少数点以下切り捨てた金額とします。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</si>
  <si>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</si>
  <si>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</si>
  <si>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</si>
  <si>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</si>
  <si>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</si>
  <si>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0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</si>
  <si>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</si>
  <si>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</si>
  <si>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</si>
  <si>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</si>
  <si>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</si>
  <si>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</si>
  <si>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</si>
  <si>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</si>
  <si>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</si>
  <si>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</si>
  <si>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</si>
  <si>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集成材、Jパネル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</si>
  <si>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</si>
  <si>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</si>
  <si>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</si>
  <si>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</si>
  <si>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</si>
  <si>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</si>
  <si>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スタイロフォーム、プラスチック等の　　石油製品　</t>
  </si>
  <si>
    <t>カ．穴あけ個数</t>
  </si>
  <si>
    <t>キ．溝突個数</t>
  </si>
  <si>
    <t>①～⑫が相互に分離できないもの　　　　　　　　　　　　</t>
  </si>
  <si>
    <t>部品数合計</t>
  </si>
  <si>
    <t>金額合計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</si>
  <si>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</si>
  <si>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</si>
  <si>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</si>
  <si>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</si>
  <si>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</si>
  <si>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</si>
  <si>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</si>
  <si>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</si>
  <si>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</si>
  <si>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</si>
  <si>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</si>
  <si>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</si>
  <si>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</si>
  <si>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</si>
  <si>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</si>
  <si>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</si>
  <si>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</si>
  <si>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</si>
  <si>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</si>
  <si>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</si>
  <si>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</si>
  <si>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</si>
  <si>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</si>
  <si>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</si>
  <si>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</si>
  <si>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</si>
  <si>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</si>
  <si>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面積(㎝2）
×
1円
ｉ</t>
  </si>
  <si>
    <t>施工
人工数
ｍ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</si>
  <si>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</si>
  <si>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</si>
  <si>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</si>
  <si>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</si>
  <si>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</si>
  <si>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</si>
  <si>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合計金額
r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</si>
  <si>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</si>
  <si>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0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</si>
  <si>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</si>
  <si>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</si>
  <si>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</si>
  <si>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</si>
  <si>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</si>
  <si>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</si>
  <si>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</si>
  <si>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</si>
  <si>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</si>
  <si>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</si>
  <si>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</si>
  <si>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</si>
  <si>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</si>
  <si>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</si>
  <si>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</si>
  <si>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墨付け位置出し個数</t>
  </si>
  <si>
    <t>墨付、位置出し個数×30円　　　　　　k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</si>
  <si>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</si>
  <si>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</si>
  <si>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</si>
  <si>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</si>
  <si>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</si>
  <si>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</si>
  <si>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</si>
  <si>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</si>
  <si>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</si>
  <si>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カ.穴個数
合計
⑩</t>
  </si>
  <si>
    <t>キ.溝本数
合計
⑪</t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</si>
  <si>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⑫</t>
    </r>
  </si>
  <si>
    <t>接着面積合計⑫</t>
  </si>
  <si>
    <t>金属加工
金額総計
⑬　　　　　　　　　ｊ</t>
  </si>
  <si>
    <t>土、石（※①国産材、竹として扱う）</t>
  </si>
  <si>
    <t>団体名</t>
  </si>
  <si>
    <t>耐力壁名</t>
  </si>
  <si>
    <t>オ．　切削面数</t>
  </si>
  <si>
    <t>B.切削面</t>
  </si>
  <si>
    <t>注カ１）　例えば、幅9㎝厚3㎝深さ4.5㎝の短ホゾ穴の場合「4」（30㎜角穴３＋突当り面1）、</t>
  </si>
  <si>
    <t>　　　　　幅9㎝厚4.5㎝深さ11.5㎝の貫穴の場合「6」（30㎜角穴6＋突当り面0）となります。</t>
  </si>
  <si>
    <t>注キ1）　例えば、長さ90㎝両端部突止、幅３㎝、深さ3㎝の場合「３」（30㎜溝1＋突止2）、</t>
  </si>
  <si>
    <t>　　　　　長さ30㎝片端部突止、幅4.5㎝、深さ4.5㎝の場合「5」（30㎜溝4＋突止１）となります</t>
  </si>
  <si>
    <t>ク．墨付、位置出し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</si>
  <si>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</si>
  <si>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</si>
  <si>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</si>
  <si>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</si>
  <si>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</si>
  <si>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</si>
  <si>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</si>
  <si>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</si>
  <si>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</si>
  <si>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</si>
  <si>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</si>
  <si>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</si>
  <si>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</si>
  <si>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</si>
  <si>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</si>
  <si>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</si>
  <si>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</si>
  <si>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</si>
  <si>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</si>
  <si>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</si>
  <si>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</si>
  <si>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</si>
  <si>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</si>
  <si>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</si>
  <si>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</si>
  <si>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</si>
  <si>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</si>
  <si>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</si>
  <si>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</si>
  <si>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5（１ｍｍあたり）</t>
  </si>
  <si>
    <t>50（１ｍｍあたり）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</si>
  <si>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</si>
  <si>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</si>
  <si>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</si>
  <si>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注ク1)　金額は墨付、位置出し個数に30円をかけた金額になります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</si>
  <si>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</si>
  <si>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</si>
  <si>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</si>
  <si>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</si>
  <si>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</si>
  <si>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</si>
  <si>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G.墨付･位置出</t>
  </si>
  <si>
    <t>係数（円／kg）</t>
  </si>
  <si>
    <r>
      <t>ア．木拾い表</t>
    </r>
    <r>
      <rPr>
        <sz val="11"/>
        <rFont val="ＭＳ Ｐゴシック"/>
        <family val="0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</si>
  <si>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</si>
  <si>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</si>
  <si>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</si>
  <si>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</si>
  <si>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加工費合計　　　　　　　　　　　　　　　　　　　　　　ｌ</t>
  </si>
  <si>
    <t>施工費合計　　　　　　　　　　　　　　　　　　　ｎ</t>
  </si>
  <si>
    <t>材料費合計
ｄ</t>
  </si>
  <si>
    <t>加工費
合計
e+f+g+h+ｉ+j+k
     ｌ</t>
  </si>
  <si>
    <t>環境負荷費
合計
q+r
 s</t>
  </si>
  <si>
    <t>デザイン評点合計　c</t>
  </si>
  <si>
    <t>入力セル</t>
  </si>
  <si>
    <t>施工費
m×５円
ｎ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</si>
  <si>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0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</si>
  <si>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数量　　　　　　　　(箇所または㎜）</t>
  </si>
  <si>
    <t>自動計算セル</t>
  </si>
  <si>
    <t>総合評点　　　　分母計　　　　　　　　　　d+l+n+s</t>
  </si>
  <si>
    <r>
      <t>総合評点</t>
    </r>
    <r>
      <rPr>
        <sz val="11"/>
        <rFont val="ＭＳ Ｐゴシック"/>
        <family val="0"/>
      </rPr>
      <t xml:space="preserve">
(b+c)/(d+ｌ+n+s)</t>
    </r>
  </si>
  <si>
    <r>
      <t>総重量(</t>
    </r>
    <r>
      <rPr>
        <sz val="11"/>
        <rFont val="ＭＳ Ｐゴシック"/>
        <family val="0"/>
      </rPr>
      <t>kg)</t>
    </r>
    <r>
      <rPr>
        <sz val="11"/>
        <rFont val="ＭＳ Ｐゴシック"/>
        <family val="0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o</t>
    </r>
  </si>
  <si>
    <t>部品数合計　　　　　　　⑦</t>
  </si>
  <si>
    <t>金額合計　　　　　　　　　　②</t>
  </si>
  <si>
    <t>金額合計　　　　
③</t>
  </si>
  <si>
    <r>
      <t>部品数合計</t>
    </r>
    <r>
      <rPr>
        <vertAlign val="superscript"/>
        <sz val="10"/>
        <rFont val="ＭＳ Ｐゴシック"/>
        <family val="3"/>
      </rPr>
      <t>注ウ４）　　　　　　　　　　　　　　　　　　　　</t>
    </r>
    <r>
      <rPr>
        <sz val="10"/>
        <rFont val="ＭＳ Ｐゴシック"/>
        <family val="3"/>
      </rPr>
      <t>⑦</t>
    </r>
  </si>
  <si>
    <t>切削面数合計　⑧</t>
  </si>
  <si>
    <t>穴個数合計　⑩</t>
  </si>
  <si>
    <t>溝本数合計　⑪</t>
  </si>
  <si>
    <t>金額合計 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</si>
  <si>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</si>
  <si>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0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</si>
  <si>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</si>
  <si>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</si>
  <si>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</si>
  <si>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</si>
  <si>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</si>
  <si>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</si>
  <si>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注カ1）</t>
    </r>
  </si>
  <si>
    <t>右寸法溝の箇所数</t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</si>
  <si>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注キ1）</t>
    </r>
  </si>
  <si>
    <t>穴個数              小計</t>
  </si>
  <si>
    <t>寸法(㎜）       　　</t>
  </si>
  <si>
    <r>
      <t xml:space="preserve">金額(円）    </t>
    </r>
    <r>
      <rPr>
        <vertAlign val="superscript"/>
        <sz val="11"/>
        <rFont val="ＭＳ Ｐゴシック"/>
        <family val="3"/>
      </rPr>
      <t>注ク1)</t>
    </r>
  </si>
  <si>
    <t>総合評点　　　　　　　分子計　　　　　　　　　b+c</t>
  </si>
  <si>
    <t>②デザイン評点</t>
  </si>
  <si>
    <r>
      <t>注意１</t>
    </r>
    <r>
      <rPr>
        <sz val="11"/>
        <rFont val="ＭＳ Ｐゴシック"/>
        <family val="0"/>
      </rPr>
      <t>：</t>
    </r>
    <r>
      <rPr>
        <sz val="11"/>
        <rFont val="ＭＳ Ｐゴシック"/>
        <family val="0"/>
      </rPr>
      <t>上記の表に無い樹種は、針葉樹（１等材）の場合はヤング係数(kgf/cm2)の値とし、針葉樹（特１等材）の場合はそれに10，000(円/ｍ3)を加えた値とし、針葉樹（上小節）および広葉樹の場合はヤング係数(kgf/cm2)の２倍の値とする。</t>
    </r>
  </si>
  <si>
    <t>JAS表記のヤング係数(kgf/cm2)の値</t>
  </si>
  <si>
    <t>材料単価（円/kg）</t>
  </si>
  <si>
    <t>くぎ、ビス、ボルト、ラグスクリュー及びドリフトピン等の金属製ファスナー類の材料単価</t>
  </si>
  <si>
    <t>金属加工の種類</t>
  </si>
  <si>
    <t>金属材料の種別</t>
  </si>
  <si>
    <t>単価（円/ｍ3）　</t>
  </si>
  <si>
    <t>1等材の２倍の値</t>
  </si>
  <si>
    <t>接着剤の     種類</t>
  </si>
  <si>
    <r>
      <t>注意２</t>
    </r>
    <r>
      <rPr>
        <sz val="11"/>
        <rFont val="ＭＳ Ｐゴシック"/>
        <family val="0"/>
      </rPr>
      <t>：針葉樹・広葉樹製材については、</t>
    </r>
    <r>
      <rPr>
        <sz val="11"/>
        <rFont val="ＭＳ Ｐゴシック"/>
        <family val="0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</si>
  <si>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</si>
  <si>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</si>
  <si>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</si>
  <si>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</si>
  <si>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</si>
  <si>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</si>
  <si>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</si>
  <si>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</si>
  <si>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</si>
  <si>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</si>
  <si>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</si>
  <si>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</si>
  <si>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</si>
  <si>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</si>
  <si>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</si>
  <si>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</si>
  <si>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</si>
  <si>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</si>
  <si>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</si>
  <si>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</si>
  <si>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</si>
  <si>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</si>
  <si>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</si>
  <si>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</si>
  <si>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</si>
  <si>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</si>
  <si>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</si>
  <si>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決勝用耐力壁における予選時からの変更点　　　　　　　　　　　　　　　　（１００字以内　決勝進出時に記入）</t>
  </si>
  <si>
    <t>主な使用材料（木質材料）を列挙してください。　　　　　　　　　　　　　　　　　　　　　　　　　　　　　　　　例：　桁：べいまつ　柱、土台：ひのき　筋かい：からまつ集成材　</t>
  </si>
  <si>
    <t>木質材料以外の使用材料の主なものを列挙してください。　　　　　　　　　　　　　　　　　　　　　　　　　　例：ボルト　タイロッド　ＶＰ金物　</t>
  </si>
  <si>
    <t>ここに、文章を入れる</t>
  </si>
  <si>
    <t>ここに、文章を入れる</t>
  </si>
  <si>
    <t>金属部品名</t>
  </si>
  <si>
    <t>加工の種類　　</t>
  </si>
  <si>
    <t>最大変位　　　　　　　　　　　　　　　（㎜）</t>
  </si>
  <si>
    <t>注イ2)　　種別及び単価は、別表1に従うこと。</t>
  </si>
  <si>
    <t>注イ3)　　胴部径又はネジ部外径が６㎜以下かつ長さが９０㎜以下のファスナーを除く。</t>
  </si>
  <si>
    <t>注イ4)　　小数点以下４桁を四捨五入して、小数点３桁まで表示してください。　</t>
  </si>
  <si>
    <t>注イ5)　　釘、ビスなどのファスナー類、及び、ＪＩＳに準じたボルト、ナット、座金を除く。　　</t>
  </si>
  <si>
    <t>注イ6)　　加工の種類及び単価は、別表2に従うこと。</t>
  </si>
  <si>
    <r>
      <t>金属材料の種別 　　　　　　　　　　　　　　　　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)</t>
    </r>
  </si>
  <si>
    <r>
      <t>個数 　　　　　　　　　　　注イ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）</t>
    </r>
  </si>
  <si>
    <r>
      <t>材料単価(円）　　　　　 注イ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）  </t>
    </r>
  </si>
  <si>
    <r>
      <t>加工単価(円）　　　　　　
　注イ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）　　　　　　　　　</t>
    </r>
  </si>
  <si>
    <t>イ-2．金属部品加工費  注イ5)</t>
  </si>
  <si>
    <r>
      <t xml:space="preserve">金額総計 </t>
    </r>
    <r>
      <rPr>
        <sz val="11"/>
        <rFont val="ＭＳ Ｐゴシック"/>
        <family val="0"/>
      </rPr>
      <t xml:space="preserve">           </t>
    </r>
    <r>
      <rPr>
        <sz val="11"/>
        <rFont val="ＭＳ Ｐゴシック"/>
        <family val="0"/>
      </rPr>
      <t>⑬</t>
    </r>
  </si>
  <si>
    <r>
      <t xml:space="preserve">金額総計 </t>
    </r>
    <r>
      <rPr>
        <sz val="11"/>
        <rFont val="ＭＳ Ｐゴシック"/>
        <family val="0"/>
      </rPr>
      <t xml:space="preserve">          </t>
    </r>
    <r>
      <rPr>
        <sz val="11"/>
        <rFont val="ＭＳ Ｐゴシック"/>
        <family val="0"/>
      </rPr>
      <t>⑬</t>
    </r>
  </si>
  <si>
    <t>注イ1)　　金属部品の総重量は10ｋｇ以下とすること。金物の重量は正確に計ること。</t>
  </si>
  <si>
    <t xml:space="preserve">全個数分の
重量 (kgf)　　　　 注イ1)   </t>
  </si>
  <si>
    <t xml:space="preserve">全個数分の
重量 (kgf)　　　　 注イ1）   </t>
  </si>
  <si>
    <t>座金付ボルト(２本)</t>
  </si>
  <si>
    <t>ボルト切断</t>
  </si>
  <si>
    <t>ボルト雄ねじ</t>
  </si>
  <si>
    <t>座金切断</t>
  </si>
  <si>
    <t>座金穴あけ</t>
  </si>
  <si>
    <t>座金付ボルト(長さ240㎜)</t>
  </si>
  <si>
    <t>角座金(W4.5×40)</t>
  </si>
  <si>
    <t>引き寄せ金物(S-HD25)</t>
  </si>
  <si>
    <t>引き寄せ金物(２本)</t>
  </si>
  <si>
    <t>切断(背板)</t>
  </si>
  <si>
    <t>切断(座金面)</t>
  </si>
  <si>
    <t>穴あけ(6穴×2本)</t>
  </si>
  <si>
    <t>溶接(160㎜×2本)</t>
  </si>
  <si>
    <t>穴あけ(１穴×2本)</t>
  </si>
  <si>
    <t>金属製ファスナー</t>
  </si>
  <si>
    <t>六角ボルト(M12×125㎜)　　　　　　六角ナット付き・10セット</t>
  </si>
  <si>
    <t>ビス(φ7㎜×120㎜)</t>
  </si>
  <si>
    <t>くぎ(φ3.33㎜×50㎜)</t>
  </si>
  <si>
    <r>
      <t xml:space="preserve">イ-1．金属部品拾い書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</si>
</sst>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"/>
    <numFmt numFmtId="179" formatCode="0.000"/>
    <numFmt numFmtId="180" formatCode="#,##0_);[Red]\(#,##0\)"/>
    <numFmt numFmtId="181" formatCode="0.00000000_);[Red]\(0.00000000\)"/>
    <numFmt numFmtId="182" formatCode="0_ "/>
    <numFmt numFmtId="183" formatCode="&quot;\&quot;#,##0_);[Red]\(&quot;\&quot;#,##0\)"/>
    <numFmt numFmtId="184" formatCode="0.00_ "/>
    <numFmt numFmtId="185" formatCode="#,##0_ "/>
    <numFmt numFmtId="186" formatCode="0.000000"/>
    <numFmt numFmtId="187" formatCode="0.0000000"/>
    <numFmt numFmtId="188" formatCode="0.00000000"/>
    <numFmt numFmtId="189" formatCode="0.000000000"/>
    <numFmt numFmtId="190" formatCode="0.0000_);[Red]\(0.0000\)"/>
    <numFmt numFmtId="191" formatCode="[&lt;=999]000;[&lt;=99999]000\-00;000\-0000"/>
    <numFmt numFmtId="192" formatCode="0.000_);[Red]\(0.000\)"/>
    <numFmt numFmtId="193" formatCode="0.00_);[Red]\(0.00\)"/>
    <numFmt numFmtId="194" formatCode="0.0_);[Red]\(0.0\)"/>
    <numFmt numFmtId="195" formatCode="0_);[Red]\(0\)"/>
    <numFmt numFmtId="196" formatCode="&quot;\&quot;#,##0.0000_);[Red]\(&quot;\&quot;#,##0.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  <numFmt numFmtId="202" formatCode="&quot;\&quot;#,##0.000;&quot;\&quot;\-#,##0.000"/>
    <numFmt numFmtId="203" formatCode="###,##0&quot;kg&quot;"/>
    <numFmt numFmtId="204" formatCode="##,###&quot;kg&quot;"/>
    <numFmt numFmtId="205" formatCode="#,###,##0&quot;ヶ&quot;"/>
    <numFmt numFmtId="206" formatCode="#,###,##0&quot;面&quot;"/>
    <numFmt numFmtId="207" formatCode="#,###,##0&quot;本&quot;"/>
    <numFmt numFmtId="208" formatCode="#,###,##0&quot;㎝2&quot;"/>
    <numFmt numFmtId="209" formatCode="##&quot;人&quot;"/>
    <numFmt numFmtId="210" formatCode="##,###,##0&quot;点&quot;"/>
    <numFmt numFmtId="211" formatCode="##,###.##0&quot;点&quot;"/>
    <numFmt numFmtId="212" formatCode="###.##0&quot;kg&quot;"/>
    <numFmt numFmtId="213" formatCode="###0.##&quot;kg&quot;"/>
    <numFmt numFmtId="214" formatCode="###.##&quot;kg&quot;"/>
    <numFmt numFmtId="215" formatCode="#,###.##0&quot;㎝2&quot;"/>
    <numFmt numFmtId="216" formatCode="##0.##&quot;kg&quot;"/>
    <numFmt numFmtId="217" formatCode="#,###,##0.##&quot;点&quot;"/>
    <numFmt numFmtId="218" formatCode="#,###,##0&quot;点&quot;"/>
    <numFmt numFmtId="219" formatCode="#,###,##0.###&quot;点&quot;"/>
    <numFmt numFmtId="220" formatCode="###,###&quot;秒&quot;"/>
    <numFmt numFmtId="221" formatCode="##,###,##0.###&quot;点&quot;"/>
    <numFmt numFmtId="222" formatCode="#,##0.000_);[Red]\(#,##0.000\)"/>
    <numFmt numFmtId="223" formatCode="&quot;\&quot;#,##0.00000;&quot;\&quot;\-#,##0.00000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 style="thin"/>
      <top style="thin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 diagonalUp="1">
      <left>
        <color indexed="63"/>
      </left>
      <right style="thin"/>
      <top style="dashed"/>
      <bottom style="medium"/>
      <diagonal style="thin"/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dashed">
        <color indexed="10"/>
      </top>
      <bottom>
        <color indexed="63"/>
      </bottom>
    </border>
    <border diagonalUp="1">
      <left>
        <color indexed="63"/>
      </left>
      <right style="thin"/>
      <top style="dashed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>
        <color indexed="10"/>
      </bottom>
    </border>
    <border>
      <left>
        <color indexed="63"/>
      </left>
      <right style="thin"/>
      <top style="medium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medium"/>
    </border>
    <border>
      <left>
        <color indexed="63"/>
      </left>
      <right style="thin"/>
      <top style="thin">
        <color indexed="10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83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1" fontId="3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183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5" fontId="0" fillId="0" borderId="6" xfId="0" applyNumberForma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20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30" xfId="0" applyNumberFormat="1" applyFill="1" applyBorder="1" applyAlignment="1">
      <alignment vertical="center"/>
    </xf>
    <xf numFmtId="5" fontId="0" fillId="2" borderId="26" xfId="0" applyNumberFormat="1" applyFill="1" applyBorder="1" applyAlignment="1">
      <alignment vertical="center"/>
    </xf>
    <xf numFmtId="5" fontId="9" fillId="2" borderId="20" xfId="0" applyNumberFormat="1" applyFont="1" applyFill="1" applyBorder="1" applyAlignment="1">
      <alignment vertical="center"/>
    </xf>
    <xf numFmtId="5" fontId="9" fillId="3" borderId="25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5" fontId="9" fillId="0" borderId="31" xfId="0" applyNumberFormat="1" applyFont="1" applyFill="1" applyBorder="1" applyAlignment="1">
      <alignment vertical="center"/>
    </xf>
    <xf numFmtId="5" fontId="9" fillId="3" borderId="20" xfId="0" applyNumberFormat="1" applyFont="1" applyFill="1" applyBorder="1" applyAlignment="1">
      <alignment vertical="center"/>
    </xf>
    <xf numFmtId="218" fontId="9" fillId="0" borderId="0" xfId="0" applyNumberFormat="1" applyFont="1" applyFill="1" applyBorder="1" applyAlignment="1">
      <alignment vertical="center"/>
    </xf>
    <xf numFmtId="5" fontId="9" fillId="3" borderId="13" xfId="0" applyNumberFormat="1" applyFont="1" applyFill="1" applyBorder="1" applyAlignment="1">
      <alignment vertical="center"/>
    </xf>
    <xf numFmtId="5" fontId="9" fillId="4" borderId="32" xfId="0" applyNumberFormat="1" applyFont="1" applyFill="1" applyBorder="1" applyAlignment="1">
      <alignment vertical="center"/>
    </xf>
    <xf numFmtId="0" fontId="0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38" fontId="0" fillId="0" borderId="37" xfId="17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38" fontId="0" fillId="0" borderId="41" xfId="17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183" fontId="0" fillId="2" borderId="44" xfId="0" applyNumberFormat="1" applyFont="1" applyFill="1" applyBorder="1" applyAlignment="1">
      <alignment vertical="center"/>
    </xf>
    <xf numFmtId="183" fontId="0" fillId="2" borderId="45" xfId="0" applyNumberFormat="1" applyFont="1" applyFill="1" applyBorder="1" applyAlignment="1">
      <alignment vertical="center"/>
    </xf>
    <xf numFmtId="183" fontId="0" fillId="2" borderId="4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0" borderId="50" xfId="0" applyNumberFormat="1" applyFill="1" applyBorder="1" applyAlignment="1" applyProtection="1">
      <alignment vertical="center"/>
      <protection locked="0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5" fontId="0" fillId="2" borderId="28" xfId="0" applyNumberForma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176" fontId="0" fillId="0" borderId="6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38" fontId="0" fillId="0" borderId="6" xfId="17" applyFont="1" applyBorder="1" applyAlignment="1" applyProtection="1">
      <alignment horizontal="center" vertical="center"/>
      <protection locked="0"/>
    </xf>
    <xf numFmtId="38" fontId="0" fillId="0" borderId="10" xfId="17" applyFont="1" applyBorder="1" applyAlignment="1" applyProtection="1">
      <alignment horizontal="center" vertical="center"/>
      <protection locked="0"/>
    </xf>
    <xf numFmtId="38" fontId="0" fillId="0" borderId="59" xfId="17" applyFont="1" applyBorder="1" applyAlignment="1" applyProtection="1">
      <alignment horizontal="center" vertical="center"/>
      <protection locked="0"/>
    </xf>
    <xf numFmtId="40" fontId="0" fillId="2" borderId="25" xfId="17" applyNumberFormat="1" applyFont="1" applyFill="1" applyBorder="1" applyAlignment="1">
      <alignment horizontal="center" vertical="center"/>
    </xf>
    <xf numFmtId="40" fontId="0" fillId="0" borderId="6" xfId="17" applyNumberFormat="1" applyFont="1" applyBorder="1" applyAlignment="1" applyProtection="1">
      <alignment horizontal="center" vertical="center"/>
      <protection locked="0"/>
    </xf>
    <xf numFmtId="40" fontId="0" fillId="0" borderId="10" xfId="17" applyNumberFormat="1" applyFont="1" applyBorder="1" applyAlignment="1" applyProtection="1">
      <alignment horizontal="center" vertical="center"/>
      <protection locked="0"/>
    </xf>
    <xf numFmtId="40" fontId="0" fillId="0" borderId="59" xfId="17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5" fontId="0" fillId="0" borderId="6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2" fontId="0" fillId="0" borderId="62" xfId="0" applyNumberForma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2" fontId="0" fillId="2" borderId="30" xfId="0" applyNumberFormat="1" applyFill="1" applyBorder="1" applyAlignment="1">
      <alignment horizontal="right" vertical="center"/>
    </xf>
    <xf numFmtId="182" fontId="0" fillId="2" borderId="26" xfId="0" applyNumberFormat="1" applyFill="1" applyBorder="1" applyAlignment="1">
      <alignment horizontal="right" vertical="center"/>
    </xf>
    <xf numFmtId="0" fontId="0" fillId="2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61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5" fontId="0" fillId="2" borderId="15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 applyProtection="1">
      <alignment vertical="center"/>
      <protection locked="0"/>
    </xf>
    <xf numFmtId="0" fontId="0" fillId="0" borderId="67" xfId="0" applyNumberFormat="1" applyFill="1" applyBorder="1" applyAlignment="1" applyProtection="1">
      <alignment vertical="center"/>
      <protection locked="0"/>
    </xf>
    <xf numFmtId="5" fontId="9" fillId="2" borderId="25" xfId="0" applyNumberFormat="1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8" fontId="0" fillId="0" borderId="70" xfId="17" applyBorder="1" applyAlignment="1">
      <alignment horizontal="center" vertical="center" wrapText="1"/>
    </xf>
    <xf numFmtId="38" fontId="0" fillId="0" borderId="71" xfId="17" applyFont="1" applyBorder="1" applyAlignment="1">
      <alignment horizontal="center" vertical="center" wrapText="1"/>
    </xf>
    <xf numFmtId="0" fontId="8" fillId="0" borderId="63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5" fontId="3" fillId="0" borderId="69" xfId="0" applyNumberFormat="1" applyFont="1" applyBorder="1" applyAlignment="1">
      <alignment horizontal="center" vertical="center"/>
    </xf>
    <xf numFmtId="5" fontId="3" fillId="0" borderId="72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20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>
      <alignment vertical="center"/>
    </xf>
    <xf numFmtId="0" fontId="0" fillId="2" borderId="33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5" fontId="0" fillId="2" borderId="28" xfId="0" applyNumberFormat="1" applyFont="1" applyFill="1" applyBorder="1" applyAlignment="1">
      <alignment vertical="center"/>
    </xf>
    <xf numFmtId="5" fontId="0" fillId="2" borderId="73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vertical="center"/>
    </xf>
    <xf numFmtId="0" fontId="0" fillId="2" borderId="16" xfId="0" applyNumberFormat="1" applyFont="1" applyFill="1" applyBorder="1" applyAlignment="1">
      <alignment vertical="center"/>
    </xf>
    <xf numFmtId="215" fontId="0" fillId="2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5" fontId="9" fillId="2" borderId="28" xfId="0" applyNumberFormat="1" applyFont="1" applyFill="1" applyBorder="1" applyAlignment="1">
      <alignment vertical="center"/>
    </xf>
    <xf numFmtId="0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NumberFormat="1" applyFont="1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9" fillId="3" borderId="50" xfId="0" applyNumberFormat="1" applyFont="1" applyFill="1" applyBorder="1" applyAlignment="1">
      <alignment vertical="center"/>
    </xf>
    <xf numFmtId="0" fontId="9" fillId="0" borderId="50" xfId="0" applyNumberFormat="1" applyFont="1" applyFill="1" applyBorder="1" applyAlignment="1">
      <alignment vertical="center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80" fontId="0" fillId="0" borderId="76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185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/>
      <protection locked="0"/>
    </xf>
    <xf numFmtId="201" fontId="0" fillId="0" borderId="59" xfId="0" applyNumberFormat="1" applyBorder="1" applyAlignment="1" applyProtection="1">
      <alignment horizontal="center" vertical="center" wrapText="1"/>
      <protection locked="0"/>
    </xf>
    <xf numFmtId="5" fontId="0" fillId="0" borderId="1" xfId="0" applyNumberFormat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185" fontId="0" fillId="0" borderId="59" xfId="0" applyNumberFormat="1" applyFill="1" applyBorder="1" applyAlignment="1" applyProtection="1">
      <alignment horizontal="center" vertical="center"/>
      <protection locked="0"/>
    </xf>
    <xf numFmtId="201" fontId="0" fillId="0" borderId="59" xfId="0" applyNumberFormat="1" applyBorder="1" applyAlignment="1" applyProtection="1">
      <alignment horizontal="center" vertical="center"/>
      <protection locked="0"/>
    </xf>
    <xf numFmtId="5" fontId="0" fillId="0" borderId="59" xfId="0" applyNumberForma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5" fontId="0" fillId="2" borderId="43" xfId="0" applyNumberFormat="1" applyFill="1" applyBorder="1" applyAlignment="1">
      <alignment horizontal="center" vertical="center"/>
    </xf>
    <xf numFmtId="185" fontId="0" fillId="0" borderId="6" xfId="0" applyNumberFormat="1" applyBorder="1" applyAlignment="1" applyProtection="1">
      <alignment horizontal="center" vertical="center"/>
      <protection locked="0"/>
    </xf>
    <xf numFmtId="5" fontId="0" fillId="2" borderId="7" xfId="0" applyNumberFormat="1" applyFill="1" applyBorder="1" applyAlignment="1">
      <alignment horizontal="center" vertical="center"/>
    </xf>
    <xf numFmtId="185" fontId="0" fillId="0" borderId="10" xfId="0" applyNumberFormat="1" applyBorder="1" applyAlignment="1" applyProtection="1">
      <alignment horizontal="center" vertical="center"/>
      <protection locked="0"/>
    </xf>
    <xf numFmtId="185" fontId="0" fillId="0" borderId="1" xfId="0" applyNumberFormat="1" applyBorder="1" applyAlignment="1" applyProtection="1">
      <alignment horizontal="center" vertical="center"/>
      <protection locked="0"/>
    </xf>
    <xf numFmtId="5" fontId="0" fillId="2" borderId="80" xfId="0" applyNumberFormat="1" applyFill="1" applyBorder="1" applyAlignment="1">
      <alignment horizontal="center" vertical="center"/>
    </xf>
    <xf numFmtId="185" fontId="0" fillId="2" borderId="73" xfId="0" applyNumberFormat="1" applyFill="1" applyBorder="1" applyAlignment="1">
      <alignment horizontal="center" vertical="center"/>
    </xf>
    <xf numFmtId="5" fontId="0" fillId="2" borderId="25" xfId="0" applyNumberFormat="1" applyFill="1" applyBorder="1" applyAlignment="1">
      <alignment horizontal="center" vertical="center"/>
    </xf>
    <xf numFmtId="5" fontId="0" fillId="2" borderId="18" xfId="0" applyNumberFormat="1" applyFill="1" applyBorder="1" applyAlignment="1">
      <alignment horizontal="center" vertical="center"/>
    </xf>
    <xf numFmtId="195" fontId="0" fillId="0" borderId="6" xfId="0" applyNumberFormat="1" applyBorder="1" applyAlignment="1" applyProtection="1">
      <alignment horizontal="center" vertical="center"/>
      <protection locked="0"/>
    </xf>
    <xf numFmtId="195" fontId="0" fillId="0" borderId="79" xfId="0" applyNumberFormat="1" applyBorder="1" applyAlignment="1" applyProtection="1">
      <alignment horizontal="center" vertical="center"/>
      <protection locked="0"/>
    </xf>
    <xf numFmtId="195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85" fontId="0" fillId="0" borderId="79" xfId="0" applyNumberForma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185" fontId="0" fillId="0" borderId="5" xfId="0" applyNumberFormat="1" applyFont="1" applyBorder="1" applyAlignment="1" applyProtection="1">
      <alignment horizontal="center" vertical="center"/>
      <protection locked="0"/>
    </xf>
    <xf numFmtId="222" fontId="0" fillId="0" borderId="5" xfId="0" applyNumberFormat="1" applyFont="1" applyBorder="1" applyAlignment="1" applyProtection="1">
      <alignment horizontal="center" vertical="center"/>
      <protection locked="0"/>
    </xf>
    <xf numFmtId="5" fontId="0" fillId="0" borderId="5" xfId="0" applyNumberFormat="1" applyFont="1" applyBorder="1" applyAlignment="1" applyProtection="1">
      <alignment horizontal="center" vertical="center"/>
      <protection locked="0"/>
    </xf>
    <xf numFmtId="183" fontId="0" fillId="2" borderId="10" xfId="0" applyNumberFormat="1" applyFont="1" applyFill="1" applyBorder="1" applyAlignment="1">
      <alignment horizontal="center" vertical="center"/>
    </xf>
    <xf numFmtId="176" fontId="0" fillId="0" borderId="82" xfId="0" applyNumberFormat="1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185" fontId="0" fillId="0" borderId="10" xfId="0" applyNumberFormat="1" applyFont="1" applyBorder="1" applyAlignment="1" applyProtection="1">
      <alignment horizontal="center" vertical="center"/>
      <protection locked="0"/>
    </xf>
    <xf numFmtId="222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85" fontId="0" fillId="0" borderId="1" xfId="0" applyNumberFormat="1" applyFont="1" applyBorder="1" applyAlignment="1" applyProtection="1">
      <alignment horizontal="center" vertical="center"/>
      <protection locked="0"/>
    </xf>
    <xf numFmtId="222" fontId="0" fillId="0" borderId="1" xfId="0" applyNumberFormat="1" applyFont="1" applyBorder="1" applyAlignment="1" applyProtection="1">
      <alignment horizontal="center" vertical="center"/>
      <protection locked="0"/>
    </xf>
    <xf numFmtId="5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8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85" fontId="0" fillId="2" borderId="25" xfId="0" applyNumberFormat="1" applyFont="1" applyFill="1" applyBorder="1" applyAlignment="1">
      <alignment horizontal="center" vertical="center"/>
    </xf>
    <xf numFmtId="222" fontId="0" fillId="0" borderId="25" xfId="0" applyNumberFormat="1" applyFont="1" applyBorder="1" applyAlignment="1">
      <alignment horizontal="center" vertical="center"/>
    </xf>
    <xf numFmtId="183" fontId="0" fillId="2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83" fontId="0" fillId="2" borderId="6" xfId="0" applyNumberFormat="1" applyFont="1" applyFill="1" applyBorder="1" applyAlignment="1">
      <alignment horizontal="center" vertical="center"/>
    </xf>
    <xf numFmtId="0" fontId="3" fillId="0" borderId="83" xfId="0" applyFont="1" applyBorder="1" applyAlignment="1" applyProtection="1">
      <alignment horizontal="center" vertical="center"/>
      <protection locked="0"/>
    </xf>
    <xf numFmtId="180" fontId="0" fillId="0" borderId="48" xfId="0" applyNumberFormat="1" applyBorder="1" applyAlignment="1" applyProtection="1">
      <alignment horizontal="center" vertical="center"/>
      <protection locked="0"/>
    </xf>
    <xf numFmtId="180" fontId="0" fillId="2" borderId="43" xfId="17" applyNumberFormat="1" applyFill="1" applyBorder="1" applyAlignment="1">
      <alignment horizontal="center" vertical="center"/>
    </xf>
    <xf numFmtId="180" fontId="0" fillId="0" borderId="5" xfId="0" applyNumberFormat="1" applyBorder="1" applyAlignment="1" applyProtection="1">
      <alignment horizontal="center" vertical="center"/>
      <protection locked="0"/>
    </xf>
    <xf numFmtId="180" fontId="0" fillId="2" borderId="69" xfId="17" applyNumberFormat="1" applyFill="1" applyBorder="1" applyAlignment="1">
      <alignment horizontal="center" vertical="center"/>
    </xf>
    <xf numFmtId="180" fontId="0" fillId="0" borderId="77" xfId="0" applyNumberFormat="1" applyBorder="1" applyAlignment="1" applyProtection="1">
      <alignment horizontal="center" vertical="center"/>
      <protection locked="0"/>
    </xf>
    <xf numFmtId="180" fontId="0" fillId="0" borderId="6" xfId="0" applyNumberFormat="1" applyBorder="1" applyAlignment="1" applyProtection="1">
      <alignment horizontal="center" vertical="center"/>
      <protection locked="0"/>
    </xf>
    <xf numFmtId="180" fontId="0" fillId="2" borderId="43" xfId="0" applyNumberFormat="1" applyFill="1" applyBorder="1" applyAlignment="1">
      <alignment horizontal="center" vertical="center"/>
    </xf>
    <xf numFmtId="5" fontId="0" fillId="2" borderId="84" xfId="0" applyNumberForma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72" xfId="17" applyNumberFormat="1" applyFill="1" applyBorder="1" applyAlignment="1">
      <alignment horizontal="center" vertical="center"/>
    </xf>
    <xf numFmtId="180" fontId="0" fillId="0" borderId="9" xfId="0" applyNumberFormat="1" applyBorder="1" applyAlignment="1" applyProtection="1">
      <alignment horizontal="center" vertical="center"/>
      <protection locked="0"/>
    </xf>
    <xf numFmtId="180" fontId="0" fillId="0" borderId="12" xfId="0" applyNumberFormat="1" applyBorder="1" applyAlignment="1" applyProtection="1">
      <alignment horizontal="center" vertical="center"/>
      <protection locked="0"/>
    </xf>
    <xf numFmtId="180" fontId="0" fillId="0" borderId="59" xfId="0" applyNumberFormat="1" applyBorder="1" applyAlignment="1" applyProtection="1">
      <alignment horizontal="center" vertical="center"/>
      <protection locked="0"/>
    </xf>
    <xf numFmtId="180" fontId="0" fillId="2" borderId="25" xfId="17" applyNumberFormat="1" applyFill="1" applyBorder="1" applyAlignment="1">
      <alignment horizontal="center" vertical="center"/>
    </xf>
    <xf numFmtId="180" fontId="0" fillId="2" borderId="13" xfId="17" applyNumberFormat="1" applyFill="1" applyBorder="1" applyAlignment="1">
      <alignment horizontal="center" vertical="center"/>
    </xf>
    <xf numFmtId="180" fontId="0" fillId="2" borderId="25" xfId="0" applyNumberFormat="1" applyFill="1" applyBorder="1" applyAlignment="1">
      <alignment horizontal="center" vertical="center"/>
    </xf>
    <xf numFmtId="5" fontId="0" fillId="2" borderId="28" xfId="0" applyNumberFormat="1" applyFill="1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 vertical="center" wrapText="1"/>
      <protection locked="0"/>
    </xf>
    <xf numFmtId="5" fontId="0" fillId="2" borderId="7" xfId="0" applyNumberForma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77" fontId="3" fillId="2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6" fontId="3" fillId="0" borderId="8" xfId="19" applyFont="1" applyFill="1" applyBorder="1" applyAlignment="1" applyProtection="1">
      <alignment horizontal="center" vertical="center"/>
      <protection locked="0"/>
    </xf>
    <xf numFmtId="183" fontId="3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6" fontId="3" fillId="0" borderId="72" xfId="19" applyFont="1" applyFill="1" applyBorder="1" applyAlignment="1" applyProtection="1">
      <alignment horizontal="center" vertical="center"/>
      <protection locked="0"/>
    </xf>
    <xf numFmtId="183" fontId="3" fillId="2" borderId="11" xfId="0" applyNumberFormat="1" applyFont="1" applyFill="1" applyBorder="1" applyAlignment="1" applyProtection="1">
      <alignment horizontal="center" vertical="center"/>
      <protection locked="0"/>
    </xf>
    <xf numFmtId="6" fontId="3" fillId="0" borderId="85" xfId="19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6" fontId="3" fillId="0" borderId="86" xfId="19" applyFont="1" applyFill="1" applyBorder="1" applyAlignment="1" applyProtection="1">
      <alignment horizontal="center" vertical="center"/>
      <protection locked="0"/>
    </xf>
    <xf numFmtId="183" fontId="3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183" fontId="3" fillId="2" borderId="25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 wrapText="1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2" borderId="79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81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92" xfId="0" applyFont="1" applyBorder="1" applyAlignment="1" applyProtection="1">
      <alignment horizontal="left" vertical="center" wrapText="1"/>
      <protection locked="0"/>
    </xf>
    <xf numFmtId="0" fontId="0" fillId="0" borderId="93" xfId="0" applyFont="1" applyBorder="1" applyAlignment="1" applyProtection="1">
      <alignment horizontal="left" wrapText="1"/>
      <protection locked="0"/>
    </xf>
    <xf numFmtId="0" fontId="0" fillId="0" borderId="94" xfId="0" applyFont="1" applyBorder="1" applyAlignment="1" applyProtection="1">
      <alignment horizontal="left" wrapText="1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4" borderId="97" xfId="0" applyNumberFormat="1" applyFont="1" applyFill="1" applyBorder="1" applyAlignment="1">
      <alignment horizontal="center" vertical="center"/>
    </xf>
    <xf numFmtId="0" fontId="9" fillId="4" borderId="9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wrapText="1"/>
    </xf>
    <xf numFmtId="0" fontId="0" fillId="0" borderId="99" xfId="0" applyFont="1" applyBorder="1" applyAlignment="1">
      <alignment horizontal="center" wrapText="1"/>
    </xf>
    <xf numFmtId="183" fontId="0" fillId="2" borderId="22" xfId="0" applyNumberFormat="1" applyFont="1" applyFill="1" applyBorder="1" applyAlignment="1">
      <alignment vertical="center"/>
    </xf>
    <xf numFmtId="183" fontId="0" fillId="2" borderId="100" xfId="0" applyNumberFormat="1" applyFont="1" applyFill="1" applyBorder="1" applyAlignment="1">
      <alignment vertical="center"/>
    </xf>
    <xf numFmtId="183" fontId="0" fillId="2" borderId="83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7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3" fontId="0" fillId="2" borderId="21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38" fontId="0" fillId="2" borderId="19" xfId="17" applyFont="1" applyFill="1" applyBorder="1" applyAlignment="1">
      <alignment horizontal="center" vertical="center"/>
    </xf>
    <xf numFmtId="38" fontId="0" fillId="2" borderId="84" xfId="17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38" fontId="0" fillId="2" borderId="43" xfId="17" applyFont="1" applyFill="1" applyBorder="1" applyAlignment="1">
      <alignment horizontal="center" vertical="center"/>
    </xf>
    <xf numFmtId="38" fontId="0" fillId="2" borderId="60" xfId="17" applyFont="1" applyFill="1" applyBorder="1" applyAlignment="1">
      <alignment horizontal="center" vertical="center"/>
    </xf>
    <xf numFmtId="0" fontId="0" fillId="2" borderId="103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4" borderId="65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/>
    </xf>
    <xf numFmtId="0" fontId="0" fillId="4" borderId="7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07" xfId="0" applyFont="1" applyFill="1" applyBorder="1" applyAlignment="1">
      <alignment horizontal="center" vertical="center"/>
    </xf>
    <xf numFmtId="192" fontId="7" fillId="4" borderId="65" xfId="0" applyNumberFormat="1" applyFont="1" applyFill="1" applyBorder="1" applyAlignment="1">
      <alignment horizontal="center" vertical="center"/>
    </xf>
    <xf numFmtId="192" fontId="7" fillId="4" borderId="63" xfId="0" applyNumberFormat="1" applyFont="1" applyFill="1" applyBorder="1" applyAlignment="1">
      <alignment horizontal="center" vertical="center"/>
    </xf>
    <xf numFmtId="192" fontId="7" fillId="4" borderId="105" xfId="0" applyNumberFormat="1" applyFont="1" applyFill="1" applyBorder="1" applyAlignment="1">
      <alignment horizontal="center" vertical="center"/>
    </xf>
    <xf numFmtId="192" fontId="7" fillId="4" borderId="73" xfId="0" applyNumberFormat="1" applyFont="1" applyFill="1" applyBorder="1" applyAlignment="1">
      <alignment horizontal="center" vertical="center"/>
    </xf>
    <xf numFmtId="192" fontId="7" fillId="4" borderId="29" xfId="0" applyNumberFormat="1" applyFont="1" applyFill="1" applyBorder="1" applyAlignment="1">
      <alignment horizontal="center" vertical="center"/>
    </xf>
    <xf numFmtId="192" fontId="7" fillId="4" borderId="10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right" vertical="center"/>
    </xf>
    <xf numFmtId="0" fontId="0" fillId="2" borderId="23" xfId="0" applyNumberFormat="1" applyFill="1" applyBorder="1" applyAlignment="1">
      <alignment horizontal="right" vertical="center"/>
    </xf>
    <xf numFmtId="0" fontId="0" fillId="0" borderId="6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5" fontId="0" fillId="2" borderId="14" xfId="0" applyNumberFormat="1" applyFill="1" applyBorder="1" applyAlignment="1">
      <alignment horizontal="right" vertical="center"/>
    </xf>
    <xf numFmtId="5" fontId="0" fillId="2" borderId="23" xfId="0" applyNumberFormat="1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2" borderId="109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82" fontId="0" fillId="0" borderId="112" xfId="0" applyNumberFormat="1" applyFill="1" applyBorder="1" applyAlignment="1" applyProtection="1">
      <alignment horizontal="center" vertical="center"/>
      <protection locked="0"/>
    </xf>
    <xf numFmtId="182" fontId="0" fillId="0" borderId="113" xfId="0" applyNumberFormat="1" applyFill="1" applyBorder="1" applyAlignment="1" applyProtection="1">
      <alignment horizontal="center" vertical="center"/>
      <protection locked="0"/>
    </xf>
    <xf numFmtId="182" fontId="0" fillId="2" borderId="114" xfId="0" applyNumberFormat="1" applyFill="1" applyBorder="1" applyAlignment="1">
      <alignment horizontal="right" vertical="center"/>
    </xf>
    <xf numFmtId="182" fontId="0" fillId="2" borderId="115" xfId="0" applyNumberFormat="1" applyFill="1" applyBorder="1" applyAlignment="1">
      <alignment horizontal="right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3" fillId="0" borderId="6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6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17" xfId="17" applyFont="1" applyBorder="1" applyAlignment="1">
      <alignment horizontal="center" vertical="center" wrapText="1"/>
    </xf>
    <xf numFmtId="38" fontId="0" fillId="0" borderId="118" xfId="17" applyFont="1" applyBorder="1" applyAlignment="1">
      <alignment horizontal="center" vertical="center" wrapText="1"/>
    </xf>
    <xf numFmtId="38" fontId="0" fillId="0" borderId="119" xfId="17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38" fontId="0" fillId="0" borderId="120" xfId="17" applyBorder="1" applyAlignment="1">
      <alignment horizontal="right" vertical="center" wrapText="1"/>
    </xf>
    <xf numFmtId="38" fontId="0" fillId="0" borderId="42" xfId="17" applyBorder="1" applyAlignment="1">
      <alignment horizontal="right" vertical="center" wrapText="1"/>
    </xf>
    <xf numFmtId="0" fontId="0" fillId="0" borderId="121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29" xfId="0" applyFont="1" applyBorder="1" applyAlignment="1">
      <alignment horizontal="left" vertical="center" wrapText="1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11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9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84" xfId="0" applyFont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76" xfId="0" applyFill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104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72" xfId="0" applyNumberFormat="1" applyBorder="1" applyAlignment="1" applyProtection="1">
      <alignment horizontal="center" vertical="center"/>
      <protection locked="0"/>
    </xf>
    <xf numFmtId="180" fontId="0" fillId="0" borderId="7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0" fillId="0" borderId="126" xfId="0" applyNumberFormat="1" applyBorder="1" applyAlignment="1" applyProtection="1">
      <alignment horizontal="center" vertical="center"/>
      <protection locked="0"/>
    </xf>
    <xf numFmtId="180" fontId="0" fillId="0" borderId="81" xfId="0" applyNumberFormat="1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0" fontId="0" fillId="0" borderId="69" xfId="0" applyNumberFormat="1" applyBorder="1" applyAlignment="1" applyProtection="1">
      <alignment horizontal="center" vertical="center"/>
      <protection locked="0"/>
    </xf>
    <xf numFmtId="180" fontId="0" fillId="0" borderId="4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10" max="10" width="1.4921875" style="0" customWidth="1"/>
  </cols>
  <sheetData>
    <row r="1" spans="1:10" ht="14.2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2.5" customHeight="1" thickBot="1">
      <c r="A2" s="223" t="s">
        <v>130</v>
      </c>
      <c r="B2" s="370"/>
      <c r="C2" s="371"/>
      <c r="D2" s="372"/>
      <c r="E2" s="137"/>
      <c r="F2" s="223" t="s">
        <v>131</v>
      </c>
      <c r="G2" s="370"/>
      <c r="H2" s="371"/>
      <c r="I2" s="372"/>
      <c r="J2" s="137"/>
    </row>
    <row r="3" spans="1:10" ht="6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3.5">
      <c r="A4" s="137"/>
      <c r="B4" s="137"/>
      <c r="C4" s="137"/>
      <c r="D4" s="137"/>
      <c r="E4" s="137"/>
      <c r="F4" s="137"/>
      <c r="G4" s="377"/>
      <c r="H4" s="137"/>
      <c r="I4" s="378" t="s">
        <v>193</v>
      </c>
      <c r="J4" s="137"/>
    </row>
    <row r="5" spans="1:10" ht="14.25" thickBot="1">
      <c r="A5" s="137"/>
      <c r="B5" s="137"/>
      <c r="C5" s="137"/>
      <c r="D5" s="137"/>
      <c r="E5" s="137"/>
      <c r="F5" s="137"/>
      <c r="G5" s="377"/>
      <c r="H5" s="137"/>
      <c r="I5" s="379"/>
      <c r="J5" s="137"/>
    </row>
    <row r="6" spans="1:10" ht="6.75" customHeight="1" thickBot="1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29" customHeight="1" thickBot="1">
      <c r="A7" s="222" t="s">
        <v>261</v>
      </c>
      <c r="B7" s="367" t="s">
        <v>265</v>
      </c>
      <c r="C7" s="373"/>
      <c r="D7" s="373"/>
      <c r="E7" s="373"/>
      <c r="F7" s="373"/>
      <c r="G7" s="373"/>
      <c r="H7" s="373"/>
      <c r="I7" s="374"/>
      <c r="J7" s="137"/>
    </row>
    <row r="8" spans="1:10" ht="14.25" thickBot="1">
      <c r="A8" s="224"/>
      <c r="B8" s="225"/>
      <c r="C8" s="225"/>
      <c r="D8" s="225"/>
      <c r="E8" s="225"/>
      <c r="F8" s="225"/>
      <c r="G8" s="225"/>
      <c r="H8" s="225"/>
      <c r="I8" s="225"/>
      <c r="J8" s="137"/>
    </row>
    <row r="9" spans="1:10" ht="70.5" customHeight="1" thickBot="1">
      <c r="A9" s="375" t="s">
        <v>257</v>
      </c>
      <c r="B9" s="221" t="s">
        <v>258</v>
      </c>
      <c r="C9" s="367" t="s">
        <v>263</v>
      </c>
      <c r="D9" s="368"/>
      <c r="E9" s="368"/>
      <c r="F9" s="368"/>
      <c r="G9" s="368"/>
      <c r="H9" s="368"/>
      <c r="I9" s="369"/>
      <c r="J9" s="137"/>
    </row>
    <row r="10" spans="1:10" ht="70.5" customHeight="1" thickBot="1">
      <c r="A10" s="376"/>
      <c r="B10" s="221" t="s">
        <v>259</v>
      </c>
      <c r="C10" s="367" t="s">
        <v>264</v>
      </c>
      <c r="D10" s="368"/>
      <c r="E10" s="368"/>
      <c r="F10" s="368"/>
      <c r="G10" s="368"/>
      <c r="H10" s="368"/>
      <c r="I10" s="369"/>
      <c r="J10" s="137"/>
    </row>
    <row r="11" spans="1:10" ht="14.25" thickBo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1" ht="140.25" customHeight="1" thickBot="1">
      <c r="A12" s="222" t="s">
        <v>262</v>
      </c>
      <c r="B12" s="367" t="s">
        <v>266</v>
      </c>
      <c r="C12" s="368"/>
      <c r="D12" s="368"/>
      <c r="E12" s="368"/>
      <c r="F12" s="368"/>
      <c r="G12" s="368"/>
      <c r="H12" s="368"/>
      <c r="I12" s="369"/>
      <c r="J12" s="137"/>
      <c r="K12" s="137"/>
    </row>
    <row r="13" spans="1:10" ht="13.5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3.5">
      <c r="A14" s="137" t="s">
        <v>260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3.5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3.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13.5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3.5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3.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3.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3.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13.5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3.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3.5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3.5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13.5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13.5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13.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13.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13.5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13.5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3.5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</sheetData>
  <sheetProtection password="CE4D" sheet="1" objects="1" scenarios="1"/>
  <mergeCells count="9">
    <mergeCell ref="B12:I12"/>
    <mergeCell ref="G2:I2"/>
    <mergeCell ref="B7:I7"/>
    <mergeCell ref="A9:A10"/>
    <mergeCell ref="C9:I9"/>
    <mergeCell ref="C10:I10"/>
    <mergeCell ref="B2:D2"/>
    <mergeCell ref="G4:G5"/>
    <mergeCell ref="I4:I5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  <headerFooter alignWithMargins="0">
    <oddFooter>&amp;C1&amp;R&amp;8平成21年度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2" width="11.875" style="0" customWidth="1"/>
    <col min="3" max="3" width="0.2421875" style="0" hidden="1" customWidth="1"/>
    <col min="4" max="4" width="11.875" style="0" customWidth="1"/>
    <col min="5" max="5" width="0.6171875" style="0" customWidth="1"/>
    <col min="6" max="7" width="11.875" style="0" customWidth="1"/>
    <col min="8" max="8" width="0.74609375" style="0" customWidth="1"/>
    <col min="9" max="10" width="11.875" style="0" customWidth="1"/>
    <col min="11" max="12" width="12.625" style="0" customWidth="1"/>
    <col min="13" max="13" width="13.125" style="0" customWidth="1"/>
    <col min="14" max="14" width="1.37890625" style="0" customWidth="1"/>
  </cols>
  <sheetData>
    <row r="1" ht="9" customHeight="1" thickBot="1">
      <c r="A1" s="137"/>
    </row>
    <row r="2" spans="1:12" ht="22.5" customHeight="1" thickBot="1">
      <c r="A2" s="119" t="s">
        <v>130</v>
      </c>
      <c r="B2" s="460">
        <f>'耐力壁概要'!B2</f>
        <v>0</v>
      </c>
      <c r="C2" s="461"/>
      <c r="D2" s="462"/>
      <c r="E2" s="463"/>
      <c r="F2" s="464"/>
      <c r="I2" s="119" t="s">
        <v>131</v>
      </c>
      <c r="J2" s="465">
        <f>'耐力壁概要'!G2</f>
        <v>0</v>
      </c>
      <c r="K2" s="466"/>
      <c r="L2" s="467"/>
    </row>
    <row r="3" ht="9" customHeight="1" thickBot="1"/>
    <row r="4" spans="4:13" ht="17.25" customHeight="1">
      <c r="D4" s="468" t="s">
        <v>199</v>
      </c>
      <c r="E4" s="469"/>
      <c r="F4" s="470"/>
      <c r="G4" s="474">
        <f>IF(L12=0,0,L12/(M18/10000))</f>
        <v>0</v>
      </c>
      <c r="H4" s="475"/>
      <c r="I4" s="476"/>
      <c r="K4" s="384" t="s">
        <v>193</v>
      </c>
      <c r="L4" s="122" t="s">
        <v>111</v>
      </c>
      <c r="M4" s="382" t="s">
        <v>111</v>
      </c>
    </row>
    <row r="5" spans="4:13" ht="17.25" customHeight="1" thickBot="1">
      <c r="D5" s="471"/>
      <c r="E5" s="472"/>
      <c r="F5" s="473"/>
      <c r="G5" s="477"/>
      <c r="H5" s="478"/>
      <c r="I5" s="479"/>
      <c r="K5" s="385"/>
      <c r="L5" s="123" t="s">
        <v>197</v>
      </c>
      <c r="M5" s="383"/>
    </row>
    <row r="6" ht="3" customHeight="1"/>
    <row r="7" spans="1:8" s="81" customFormat="1" ht="14.25" thickBot="1">
      <c r="A7" s="177" t="s">
        <v>73</v>
      </c>
      <c r="D7" s="178"/>
      <c r="E7" s="178"/>
      <c r="F7" s="179" t="s">
        <v>224</v>
      </c>
      <c r="G7" s="178"/>
      <c r="H7" s="179"/>
    </row>
    <row r="8" spans="1:12" ht="19.5" customHeight="1" thickBot="1">
      <c r="A8" s="434" t="s">
        <v>185</v>
      </c>
      <c r="B8" s="423" t="s">
        <v>186</v>
      </c>
      <c r="C8" s="117"/>
      <c r="D8" s="434" t="s">
        <v>255</v>
      </c>
      <c r="E8" s="117"/>
      <c r="F8" s="165"/>
      <c r="G8" s="510" t="s">
        <v>74</v>
      </c>
      <c r="H8" s="511"/>
      <c r="I8" s="190" t="s">
        <v>75</v>
      </c>
      <c r="J8" s="190" t="s">
        <v>76</v>
      </c>
      <c r="K8" s="191" t="s">
        <v>44</v>
      </c>
      <c r="L8" s="388" t="s">
        <v>223</v>
      </c>
    </row>
    <row r="9" spans="1:12" ht="19.5" customHeight="1" thickBot="1">
      <c r="A9" s="434"/>
      <c r="B9" s="423"/>
      <c r="C9" s="78"/>
      <c r="D9" s="435"/>
      <c r="E9" s="78"/>
      <c r="F9" s="121" t="s">
        <v>252</v>
      </c>
      <c r="G9" s="512"/>
      <c r="H9" s="513"/>
      <c r="I9" s="167"/>
      <c r="J9" s="167"/>
      <c r="K9" s="175">
        <f>G9+I9+J9</f>
        <v>0</v>
      </c>
      <c r="L9" s="388"/>
    </row>
    <row r="10" spans="1:13" ht="19.5" customHeight="1" thickBot="1">
      <c r="A10" s="434"/>
      <c r="B10" s="423"/>
      <c r="C10" s="78"/>
      <c r="D10" s="228"/>
      <c r="E10" s="78"/>
      <c r="F10" s="121" t="s">
        <v>253</v>
      </c>
      <c r="G10" s="512"/>
      <c r="H10" s="513"/>
      <c r="I10" s="167"/>
      <c r="J10" s="167"/>
      <c r="K10" s="175">
        <f>G10+I10+J10</f>
        <v>0</v>
      </c>
      <c r="L10" s="388"/>
      <c r="M10" s="117"/>
    </row>
    <row r="11" spans="1:13" ht="19.5" customHeight="1" thickBot="1">
      <c r="A11" s="434"/>
      <c r="B11" s="423"/>
      <c r="C11" s="78"/>
      <c r="D11" s="509" t="s">
        <v>269</v>
      </c>
      <c r="E11" s="220"/>
      <c r="F11" s="121" t="s">
        <v>77</v>
      </c>
      <c r="G11" s="512"/>
      <c r="H11" s="513"/>
      <c r="I11" s="167"/>
      <c r="J11" s="167"/>
      <c r="K11" s="175">
        <f>G11+I11+J11</f>
        <v>0</v>
      </c>
      <c r="L11" s="388"/>
      <c r="M11" s="117"/>
    </row>
    <row r="12" spans="1:13" ht="19.5" customHeight="1" thickBot="1">
      <c r="A12" s="435"/>
      <c r="B12" s="424"/>
      <c r="C12" s="78"/>
      <c r="D12" s="435"/>
      <c r="E12" s="220"/>
      <c r="F12" s="166" t="s">
        <v>44</v>
      </c>
      <c r="G12" s="514">
        <f>G9+G10+G11</f>
        <v>0</v>
      </c>
      <c r="H12" s="515"/>
      <c r="I12" s="173">
        <f>I9+I10+I11</f>
        <v>0</v>
      </c>
      <c r="J12" s="174">
        <f>J9+J10+J11</f>
        <v>0</v>
      </c>
      <c r="K12" s="389">
        <f>K9+K10+K11</f>
        <v>0</v>
      </c>
      <c r="L12" s="391">
        <f>K12+B13</f>
        <v>0</v>
      </c>
      <c r="M12" s="117"/>
    </row>
    <row r="13" spans="1:13" s="81" customFormat="1" ht="19.5" customHeight="1" thickBot="1">
      <c r="A13" s="124"/>
      <c r="B13" s="226">
        <f>A13/50</f>
        <v>0</v>
      </c>
      <c r="C13" s="227"/>
      <c r="D13" s="219"/>
      <c r="E13" s="109"/>
      <c r="I13" s="393" t="s">
        <v>192</v>
      </c>
      <c r="J13" s="361"/>
      <c r="K13" s="390"/>
      <c r="L13" s="392"/>
      <c r="M13" s="90"/>
    </row>
    <row r="14" ht="3.75" customHeight="1"/>
    <row r="15" spans="1:5" s="81" customFormat="1" ht="14.25" thickBot="1">
      <c r="A15" s="427" t="s">
        <v>78</v>
      </c>
      <c r="B15" s="427"/>
      <c r="C15" s="427"/>
      <c r="D15" s="427"/>
      <c r="E15" s="178"/>
    </row>
    <row r="16" spans="1:13" ht="18" customHeight="1" thickBot="1">
      <c r="A16" s="432" t="s">
        <v>64</v>
      </c>
      <c r="B16" s="480" t="s">
        <v>117</v>
      </c>
      <c r="C16" s="482" t="s">
        <v>115</v>
      </c>
      <c r="D16" s="495"/>
      <c r="E16" s="496"/>
      <c r="F16" s="482" t="s">
        <v>116</v>
      </c>
      <c r="G16" s="507" t="s">
        <v>189</v>
      </c>
      <c r="H16" s="86"/>
      <c r="I16" s="362" t="s">
        <v>189</v>
      </c>
      <c r="J16" s="362" t="s">
        <v>187</v>
      </c>
      <c r="K16" s="362" t="s">
        <v>188</v>
      </c>
      <c r="L16" s="386" t="s">
        <v>254</v>
      </c>
      <c r="M16" s="388" t="s">
        <v>198</v>
      </c>
    </row>
    <row r="17" spans="1:13" ht="27" customHeight="1" thickBot="1">
      <c r="A17" s="433"/>
      <c r="B17" s="481"/>
      <c r="C17" s="497"/>
      <c r="D17" s="498"/>
      <c r="E17" s="499"/>
      <c r="F17" s="483"/>
      <c r="G17" s="508"/>
      <c r="H17" s="87"/>
      <c r="I17" s="363"/>
      <c r="J17" s="359"/>
      <c r="K17" s="359"/>
      <c r="L17" s="387"/>
      <c r="M17" s="388"/>
    </row>
    <row r="18" spans="1:13" s="81" customFormat="1" ht="20.25" customHeight="1" thickBot="1">
      <c r="A18" s="82">
        <f>'ア．木拾い'!$O41</f>
        <v>0</v>
      </c>
      <c r="B18" s="82">
        <f>'イ．金属部品拾い、金属加工'!$G34</f>
        <v>0</v>
      </c>
      <c r="C18" s="83"/>
      <c r="D18" s="500">
        <f>'ウ．その他材料　エ．接着剤'!$J26</f>
        <v>0</v>
      </c>
      <c r="E18" s="501"/>
      <c r="F18" s="83">
        <f>'ウ．その他材料　エ．接着剤'!$J41</f>
        <v>0</v>
      </c>
      <c r="G18" s="84">
        <f>SUM(A18:F18)</f>
        <v>0</v>
      </c>
      <c r="H18" s="88"/>
      <c r="I18" s="89">
        <f>$G18</f>
        <v>0</v>
      </c>
      <c r="J18" s="85">
        <f>$L29</f>
        <v>0</v>
      </c>
      <c r="K18" s="85">
        <f>$F33</f>
        <v>0</v>
      </c>
      <c r="L18" s="91">
        <f>$M33</f>
        <v>0</v>
      </c>
      <c r="M18" s="92">
        <f>SUM(I18:L18)</f>
        <v>0</v>
      </c>
    </row>
    <row r="19" ht="3.75" customHeight="1"/>
    <row r="20" spans="1:5" s="81" customFormat="1" ht="14.25" thickBot="1">
      <c r="A20" s="416" t="s">
        <v>79</v>
      </c>
      <c r="B20" s="416"/>
      <c r="C20" s="416"/>
      <c r="D20" s="416"/>
      <c r="E20" s="177"/>
    </row>
    <row r="21" spans="1:12" ht="14.25" customHeight="1" thickBot="1">
      <c r="A21" s="429" t="s">
        <v>40</v>
      </c>
      <c r="B21" s="430"/>
      <c r="C21" s="430"/>
      <c r="D21" s="430"/>
      <c r="E21" s="430"/>
      <c r="F21" s="430"/>
      <c r="G21" s="431"/>
      <c r="H21" s="429" t="s">
        <v>133</v>
      </c>
      <c r="I21" s="430"/>
      <c r="J21" s="431"/>
      <c r="K21" s="37"/>
      <c r="L21" s="37"/>
    </row>
    <row r="22" spans="1:10" ht="40.5" customHeight="1" thickBot="1">
      <c r="A22" s="345" t="s">
        <v>119</v>
      </c>
      <c r="B22" s="428" t="s">
        <v>121</v>
      </c>
      <c r="C22" s="487" t="s">
        <v>122</v>
      </c>
      <c r="D22" s="488"/>
      <c r="E22" s="489"/>
      <c r="F22" s="364" t="s">
        <v>68</v>
      </c>
      <c r="G22" s="365" t="s">
        <v>84</v>
      </c>
      <c r="H22" s="436" t="s">
        <v>123</v>
      </c>
      <c r="I22" s="364"/>
      <c r="J22" s="365" t="s">
        <v>85</v>
      </c>
    </row>
    <row r="23" spans="1:10" ht="16.5" customHeight="1" thickBot="1">
      <c r="A23" s="346"/>
      <c r="B23" s="428"/>
      <c r="C23" s="490"/>
      <c r="D23" s="491"/>
      <c r="E23" s="492"/>
      <c r="F23" s="425"/>
      <c r="G23" s="426"/>
      <c r="H23" s="437"/>
      <c r="I23" s="366"/>
      <c r="J23" s="355"/>
    </row>
    <row r="24" spans="1:10" s="81" customFormat="1" ht="20.25" customHeight="1" thickBot="1">
      <c r="A24" s="206">
        <f>'ア．木拾い'!G41</f>
        <v>0</v>
      </c>
      <c r="B24" s="207">
        <f>'イ．金属部品拾い、金属加工'!D34</f>
        <v>0</v>
      </c>
      <c r="C24" s="181"/>
      <c r="D24" s="493">
        <f>'ウ．その他材料　エ．接着剤'!G26</f>
        <v>0</v>
      </c>
      <c r="E24" s="494"/>
      <c r="F24" s="207">
        <f>SUM(A24:D24)</f>
        <v>0</v>
      </c>
      <c r="G24" s="136">
        <f>F24*100</f>
        <v>0</v>
      </c>
      <c r="H24" s="210"/>
      <c r="I24" s="208">
        <f>'オ．切削、カ．穴あけ、キ．溝突き、ク．墨付'!E41</f>
        <v>0</v>
      </c>
      <c r="J24" s="209">
        <f>I24*100</f>
        <v>0</v>
      </c>
    </row>
    <row r="25" spans="1:13" ht="3.75" customHeight="1" thickBot="1">
      <c r="A25" s="44"/>
      <c r="B25" s="44"/>
      <c r="C25" s="44"/>
      <c r="D25" s="44"/>
      <c r="E25" s="44"/>
      <c r="F25" s="44"/>
      <c r="G25" s="44"/>
      <c r="H25" s="44"/>
      <c r="I25" s="53"/>
      <c r="J25" s="44"/>
      <c r="K25" s="44"/>
      <c r="L25" s="44"/>
      <c r="M25" s="53"/>
    </row>
    <row r="26" spans="1:13" ht="14.25" customHeight="1" thickBot="1">
      <c r="A26" s="354" t="s">
        <v>69</v>
      </c>
      <c r="B26" s="354"/>
      <c r="C26" s="119"/>
      <c r="D26" s="431" t="s">
        <v>70</v>
      </c>
      <c r="E26" s="431"/>
      <c r="F26" s="354"/>
      <c r="G26" s="354" t="s">
        <v>71</v>
      </c>
      <c r="H26" s="354"/>
      <c r="I26" s="354"/>
      <c r="J26" s="176" t="s">
        <v>118</v>
      </c>
      <c r="K26" s="164" t="s">
        <v>180</v>
      </c>
      <c r="L26" s="449" t="s">
        <v>190</v>
      </c>
      <c r="M26" s="450"/>
    </row>
    <row r="27" spans="1:13" ht="24" customHeight="1" thickBot="1">
      <c r="A27" s="345" t="s">
        <v>124</v>
      </c>
      <c r="B27" s="439" t="s">
        <v>80</v>
      </c>
      <c r="C27" s="502" t="s">
        <v>125</v>
      </c>
      <c r="D27" s="488"/>
      <c r="E27" s="489"/>
      <c r="F27" s="439" t="s">
        <v>86</v>
      </c>
      <c r="G27" s="345" t="s">
        <v>126</v>
      </c>
      <c r="H27" s="364" t="s">
        <v>87</v>
      </c>
      <c r="I27" s="365"/>
      <c r="J27" s="380" t="s">
        <v>128</v>
      </c>
      <c r="K27" s="380" t="s">
        <v>114</v>
      </c>
      <c r="L27" s="451"/>
      <c r="M27" s="452"/>
    </row>
    <row r="28" spans="1:13" ht="31.5" customHeight="1" thickBot="1">
      <c r="A28" s="346"/>
      <c r="B28" s="440"/>
      <c r="C28" s="503"/>
      <c r="D28" s="491"/>
      <c r="E28" s="492"/>
      <c r="F28" s="440"/>
      <c r="G28" s="346"/>
      <c r="H28" s="366"/>
      <c r="I28" s="355"/>
      <c r="J28" s="381"/>
      <c r="K28" s="381"/>
      <c r="L28" s="453"/>
      <c r="M28" s="454"/>
    </row>
    <row r="29" spans="1:13" s="81" customFormat="1" ht="20.25" customHeight="1" thickBot="1">
      <c r="A29" s="212">
        <f>'オ．切削、カ．穴あけ、キ．溝突き、ク．墨付'!H41</f>
        <v>0</v>
      </c>
      <c r="B29" s="136">
        <f>A29*100</f>
        <v>0</v>
      </c>
      <c r="C29" s="182"/>
      <c r="D29" s="183">
        <f>'オ．切削、カ．穴あけ、キ．溝突き、ク．墨付'!K41</f>
        <v>0</v>
      </c>
      <c r="E29" s="183"/>
      <c r="F29" s="136">
        <f>D29*100</f>
        <v>0</v>
      </c>
      <c r="G29" s="213">
        <f>'ウ．その他材料　エ．接着剤'!F41</f>
        <v>0</v>
      </c>
      <c r="H29" s="214"/>
      <c r="I29" s="184">
        <f>G29*1</f>
        <v>0</v>
      </c>
      <c r="J29" s="185">
        <f>'イ．金属部品拾い、金属加工'!K34</f>
        <v>0</v>
      </c>
      <c r="K29" s="186">
        <f>'オ．切削、カ．穴あけ、キ．溝突き、ク．墨付'!N41</f>
        <v>0</v>
      </c>
      <c r="L29" s="445">
        <f>G24+J24+B29+F29+I29+J29+K29</f>
        <v>0</v>
      </c>
      <c r="M29" s="446"/>
    </row>
    <row r="30" ht="3.75" customHeight="1">
      <c r="M30" s="44"/>
    </row>
    <row r="31" spans="1:12" s="81" customFormat="1" ht="14.25" thickBot="1">
      <c r="A31" s="177" t="s">
        <v>81</v>
      </c>
      <c r="I31" s="169" t="s">
        <v>93</v>
      </c>
      <c r="J31" s="169"/>
      <c r="K31" s="169"/>
      <c r="L31" s="169"/>
    </row>
    <row r="32" spans="1:13" ht="57" customHeight="1" thickBot="1">
      <c r="A32" s="116" t="s">
        <v>82</v>
      </c>
      <c r="B32" s="120" t="s">
        <v>83</v>
      </c>
      <c r="C32" s="484" t="s">
        <v>88</v>
      </c>
      <c r="D32" s="485"/>
      <c r="E32" s="486"/>
      <c r="F32" s="215" t="s">
        <v>194</v>
      </c>
      <c r="I32" s="116" t="s">
        <v>89</v>
      </c>
      <c r="J32" s="120" t="s">
        <v>90</v>
      </c>
      <c r="K32" s="56" t="s">
        <v>91</v>
      </c>
      <c r="L32" s="211" t="s">
        <v>92</v>
      </c>
      <c r="M32" s="76" t="s">
        <v>191</v>
      </c>
    </row>
    <row r="33" spans="1:13" s="81" customFormat="1" ht="20.25" customHeight="1" thickBot="1">
      <c r="A33" s="187"/>
      <c r="B33" s="188"/>
      <c r="C33" s="504">
        <f>A33*B33</f>
        <v>0</v>
      </c>
      <c r="D33" s="505"/>
      <c r="E33" s="506"/>
      <c r="F33" s="216">
        <f>C33*5</f>
        <v>0</v>
      </c>
      <c r="I33" s="187"/>
      <c r="J33" s="188"/>
      <c r="K33" s="208">
        <f>I33*J33</f>
        <v>0</v>
      </c>
      <c r="L33" s="136">
        <f>K33*5</f>
        <v>0</v>
      </c>
      <c r="M33" s="189">
        <f>L33+M77</f>
        <v>0</v>
      </c>
    </row>
    <row r="34" ht="3.75" customHeight="1">
      <c r="M34" s="44"/>
    </row>
    <row r="35" spans="1:13" s="81" customFormat="1" ht="14.25" thickBot="1">
      <c r="A35" s="169" t="s">
        <v>94</v>
      </c>
      <c r="F35" s="1"/>
      <c r="I35" s="180"/>
      <c r="L35" s="103"/>
      <c r="M35" s="103"/>
    </row>
    <row r="36" spans="1:13" ht="10.5" customHeight="1">
      <c r="A36" s="352" t="s">
        <v>98</v>
      </c>
      <c r="B36" s="406" t="s">
        <v>41</v>
      </c>
      <c r="C36" s="407"/>
      <c r="D36" s="407"/>
      <c r="E36" s="407"/>
      <c r="F36" s="408"/>
      <c r="G36" s="406" t="s">
        <v>42</v>
      </c>
      <c r="H36" s="407"/>
      <c r="I36" s="408"/>
      <c r="J36" s="455" t="s">
        <v>43</v>
      </c>
      <c r="K36" s="344" t="s">
        <v>96</v>
      </c>
      <c r="L36" s="447" t="s">
        <v>181</v>
      </c>
      <c r="M36" s="443" t="s">
        <v>19</v>
      </c>
    </row>
    <row r="37" spans="1:13" ht="10.5" customHeight="1" thickBot="1">
      <c r="A37" s="353"/>
      <c r="B37" s="418"/>
      <c r="C37" s="419"/>
      <c r="D37" s="419"/>
      <c r="E37" s="419"/>
      <c r="F37" s="420"/>
      <c r="G37" s="409"/>
      <c r="H37" s="410"/>
      <c r="I37" s="411"/>
      <c r="J37" s="456"/>
      <c r="K37" s="340"/>
      <c r="L37" s="448"/>
      <c r="M37" s="444"/>
    </row>
    <row r="38" spans="1:13" ht="11.25" customHeight="1">
      <c r="A38" s="417" t="s">
        <v>99</v>
      </c>
      <c r="B38" s="421" t="s">
        <v>45</v>
      </c>
      <c r="C38" s="422"/>
      <c r="D38" s="422"/>
      <c r="E38" s="422"/>
      <c r="F38" s="422"/>
      <c r="G38" s="412"/>
      <c r="H38" s="412"/>
      <c r="I38" s="412"/>
      <c r="J38" s="128"/>
      <c r="K38" s="459">
        <f>SUM(J38:J42)</f>
        <v>0</v>
      </c>
      <c r="L38" s="441">
        <v>50</v>
      </c>
      <c r="M38" s="438">
        <f>K38*L38</f>
        <v>0</v>
      </c>
    </row>
    <row r="39" spans="1:13" ht="11.25" customHeight="1">
      <c r="A39" s="357"/>
      <c r="B39" s="413"/>
      <c r="C39" s="414"/>
      <c r="D39" s="414"/>
      <c r="E39" s="414"/>
      <c r="F39" s="414"/>
      <c r="G39" s="350"/>
      <c r="H39" s="350"/>
      <c r="I39" s="350"/>
      <c r="J39" s="129"/>
      <c r="K39" s="348"/>
      <c r="L39" s="442"/>
      <c r="M39" s="397"/>
    </row>
    <row r="40" spans="1:13" ht="11.25" customHeight="1">
      <c r="A40" s="357"/>
      <c r="B40" s="413"/>
      <c r="C40" s="414"/>
      <c r="D40" s="414"/>
      <c r="E40" s="414"/>
      <c r="F40" s="414"/>
      <c r="G40" s="350"/>
      <c r="H40" s="350"/>
      <c r="I40" s="350"/>
      <c r="J40" s="129"/>
      <c r="K40" s="348"/>
      <c r="L40" s="442"/>
      <c r="M40" s="397"/>
    </row>
    <row r="41" spans="1:13" ht="11.25" customHeight="1">
      <c r="A41" s="357"/>
      <c r="B41" s="413"/>
      <c r="C41" s="414"/>
      <c r="D41" s="414"/>
      <c r="E41" s="414"/>
      <c r="F41" s="414"/>
      <c r="G41" s="350"/>
      <c r="H41" s="350"/>
      <c r="I41" s="350"/>
      <c r="J41" s="129"/>
      <c r="K41" s="348"/>
      <c r="L41" s="442"/>
      <c r="M41" s="397"/>
    </row>
    <row r="42" spans="1:13" ht="11.25" customHeight="1">
      <c r="A42" s="358"/>
      <c r="B42" s="413"/>
      <c r="C42" s="414"/>
      <c r="D42" s="414"/>
      <c r="E42" s="414"/>
      <c r="F42" s="414"/>
      <c r="G42" s="351"/>
      <c r="H42" s="351"/>
      <c r="I42" s="351"/>
      <c r="J42" s="130"/>
      <c r="K42" s="349"/>
      <c r="L42" s="442"/>
      <c r="M42" s="398"/>
    </row>
    <row r="43" spans="1:13" ht="11.25" customHeight="1">
      <c r="A43" s="356" t="s">
        <v>100</v>
      </c>
      <c r="B43" s="413" t="s">
        <v>46</v>
      </c>
      <c r="C43" s="414"/>
      <c r="D43" s="414"/>
      <c r="E43" s="414"/>
      <c r="F43" s="414"/>
      <c r="G43" s="360"/>
      <c r="H43" s="360"/>
      <c r="I43" s="360"/>
      <c r="J43" s="131"/>
      <c r="K43" s="347">
        <f>SUM(J43:J45)</f>
        <v>0</v>
      </c>
      <c r="L43" s="458">
        <v>150</v>
      </c>
      <c r="M43" s="396">
        <f>K43*L43</f>
        <v>0</v>
      </c>
    </row>
    <row r="44" spans="1:13" ht="11.25" customHeight="1">
      <c r="A44" s="357"/>
      <c r="B44" s="413"/>
      <c r="C44" s="414"/>
      <c r="D44" s="414"/>
      <c r="E44" s="414"/>
      <c r="F44" s="414"/>
      <c r="G44" s="350"/>
      <c r="H44" s="350"/>
      <c r="I44" s="350"/>
      <c r="J44" s="129"/>
      <c r="K44" s="348"/>
      <c r="L44" s="442"/>
      <c r="M44" s="397"/>
    </row>
    <row r="45" spans="1:13" ht="11.25" customHeight="1">
      <c r="A45" s="358"/>
      <c r="B45" s="413"/>
      <c r="C45" s="414"/>
      <c r="D45" s="414"/>
      <c r="E45" s="414"/>
      <c r="F45" s="414"/>
      <c r="G45" s="351"/>
      <c r="H45" s="351"/>
      <c r="I45" s="351"/>
      <c r="J45" s="130"/>
      <c r="K45" s="349"/>
      <c r="L45" s="457"/>
      <c r="M45" s="398"/>
    </row>
    <row r="46" spans="1:13" ht="11.25" customHeight="1">
      <c r="A46" s="356" t="s">
        <v>101</v>
      </c>
      <c r="B46" s="413" t="s">
        <v>47</v>
      </c>
      <c r="C46" s="414"/>
      <c r="D46" s="414"/>
      <c r="E46" s="414"/>
      <c r="F46" s="414"/>
      <c r="G46" s="360"/>
      <c r="H46" s="360"/>
      <c r="I46" s="360"/>
      <c r="J46" s="131"/>
      <c r="K46" s="347">
        <f>SUM(J46:J48)</f>
        <v>0</v>
      </c>
      <c r="L46" s="442">
        <v>300</v>
      </c>
      <c r="M46" s="396">
        <f>K46*L46</f>
        <v>0</v>
      </c>
    </row>
    <row r="47" spans="1:13" ht="11.25" customHeight="1">
      <c r="A47" s="357"/>
      <c r="B47" s="413"/>
      <c r="C47" s="414"/>
      <c r="D47" s="414"/>
      <c r="E47" s="414"/>
      <c r="F47" s="414"/>
      <c r="G47" s="350"/>
      <c r="H47" s="350"/>
      <c r="I47" s="350"/>
      <c r="J47" s="129"/>
      <c r="K47" s="348"/>
      <c r="L47" s="442"/>
      <c r="M47" s="397"/>
    </row>
    <row r="48" spans="1:13" ht="11.25" customHeight="1">
      <c r="A48" s="358"/>
      <c r="B48" s="413"/>
      <c r="C48" s="414"/>
      <c r="D48" s="414"/>
      <c r="E48" s="414"/>
      <c r="F48" s="414"/>
      <c r="G48" s="351"/>
      <c r="H48" s="351"/>
      <c r="I48" s="351"/>
      <c r="J48" s="130"/>
      <c r="K48" s="349"/>
      <c r="L48" s="457"/>
      <c r="M48" s="398"/>
    </row>
    <row r="49" spans="1:13" ht="11.25" customHeight="1">
      <c r="A49" s="356" t="s">
        <v>102</v>
      </c>
      <c r="B49" s="413" t="s">
        <v>48</v>
      </c>
      <c r="C49" s="414"/>
      <c r="D49" s="414"/>
      <c r="E49" s="414"/>
      <c r="F49" s="414"/>
      <c r="G49" s="360"/>
      <c r="H49" s="360"/>
      <c r="I49" s="360"/>
      <c r="J49" s="131"/>
      <c r="K49" s="347">
        <f>SUM(J49:J51)</f>
        <v>0</v>
      </c>
      <c r="L49" s="442">
        <v>600</v>
      </c>
      <c r="M49" s="396">
        <f>K49*L49</f>
        <v>0</v>
      </c>
    </row>
    <row r="50" spans="1:13" ht="11.25" customHeight="1">
      <c r="A50" s="357"/>
      <c r="B50" s="413"/>
      <c r="C50" s="414"/>
      <c r="D50" s="414"/>
      <c r="E50" s="414"/>
      <c r="F50" s="414"/>
      <c r="G50" s="350"/>
      <c r="H50" s="350"/>
      <c r="I50" s="350"/>
      <c r="J50" s="129"/>
      <c r="K50" s="348"/>
      <c r="L50" s="442"/>
      <c r="M50" s="397"/>
    </row>
    <row r="51" spans="1:13" ht="11.25" customHeight="1">
      <c r="A51" s="358"/>
      <c r="B51" s="413"/>
      <c r="C51" s="414"/>
      <c r="D51" s="414"/>
      <c r="E51" s="414"/>
      <c r="F51" s="414"/>
      <c r="G51" s="351"/>
      <c r="H51" s="351"/>
      <c r="I51" s="351"/>
      <c r="J51" s="130"/>
      <c r="K51" s="349"/>
      <c r="L51" s="457"/>
      <c r="M51" s="398"/>
    </row>
    <row r="52" spans="1:13" ht="11.25" customHeight="1">
      <c r="A52" s="356" t="s">
        <v>103</v>
      </c>
      <c r="B52" s="413" t="s">
        <v>49</v>
      </c>
      <c r="C52" s="414"/>
      <c r="D52" s="414"/>
      <c r="E52" s="414"/>
      <c r="F52" s="414"/>
      <c r="G52" s="360"/>
      <c r="H52" s="360"/>
      <c r="I52" s="360"/>
      <c r="J52" s="131"/>
      <c r="K52" s="347">
        <f>SUM(J52:J54)</f>
        <v>0</v>
      </c>
      <c r="L52" s="442">
        <v>2000</v>
      </c>
      <c r="M52" s="396">
        <f>K52*L52</f>
        <v>0</v>
      </c>
    </row>
    <row r="53" spans="1:13" ht="11.25" customHeight="1">
      <c r="A53" s="357"/>
      <c r="B53" s="413"/>
      <c r="C53" s="414"/>
      <c r="D53" s="414"/>
      <c r="E53" s="414"/>
      <c r="F53" s="414"/>
      <c r="G53" s="350"/>
      <c r="H53" s="350"/>
      <c r="I53" s="350"/>
      <c r="J53" s="129"/>
      <c r="K53" s="348"/>
      <c r="L53" s="442"/>
      <c r="M53" s="397"/>
    </row>
    <row r="54" spans="1:13" ht="11.25" customHeight="1">
      <c r="A54" s="358"/>
      <c r="B54" s="413"/>
      <c r="C54" s="414"/>
      <c r="D54" s="414"/>
      <c r="E54" s="414"/>
      <c r="F54" s="414"/>
      <c r="G54" s="351"/>
      <c r="H54" s="351"/>
      <c r="I54" s="351"/>
      <c r="J54" s="130"/>
      <c r="K54" s="349"/>
      <c r="L54" s="457"/>
      <c r="M54" s="398"/>
    </row>
    <row r="55" spans="1:13" ht="11.25" customHeight="1">
      <c r="A55" s="356" t="s">
        <v>104</v>
      </c>
      <c r="B55" s="413" t="s">
        <v>50</v>
      </c>
      <c r="C55" s="414"/>
      <c r="D55" s="414"/>
      <c r="E55" s="414"/>
      <c r="F55" s="414"/>
      <c r="G55" s="360"/>
      <c r="H55" s="360"/>
      <c r="I55" s="360"/>
      <c r="J55" s="131"/>
      <c r="K55" s="347">
        <f>SUM(J55:J57)</f>
        <v>0</v>
      </c>
      <c r="L55" s="442">
        <v>8000</v>
      </c>
      <c r="M55" s="396">
        <f>K55*L55</f>
        <v>0</v>
      </c>
    </row>
    <row r="56" spans="1:13" ht="11.25" customHeight="1">
      <c r="A56" s="357"/>
      <c r="B56" s="413"/>
      <c r="C56" s="414"/>
      <c r="D56" s="414"/>
      <c r="E56" s="414"/>
      <c r="F56" s="414"/>
      <c r="G56" s="350"/>
      <c r="H56" s="350"/>
      <c r="I56" s="350"/>
      <c r="J56" s="129"/>
      <c r="K56" s="348"/>
      <c r="L56" s="442"/>
      <c r="M56" s="397"/>
    </row>
    <row r="57" spans="1:13" ht="11.25" customHeight="1">
      <c r="A57" s="358"/>
      <c r="B57" s="413"/>
      <c r="C57" s="414"/>
      <c r="D57" s="414"/>
      <c r="E57" s="414"/>
      <c r="F57" s="414"/>
      <c r="G57" s="351"/>
      <c r="H57" s="351"/>
      <c r="I57" s="351"/>
      <c r="J57" s="130"/>
      <c r="K57" s="349"/>
      <c r="L57" s="457"/>
      <c r="M57" s="398"/>
    </row>
    <row r="58" spans="1:13" ht="11.25" customHeight="1">
      <c r="A58" s="356" t="s">
        <v>105</v>
      </c>
      <c r="B58" s="413" t="s">
        <v>129</v>
      </c>
      <c r="C58" s="414"/>
      <c r="D58" s="414"/>
      <c r="E58" s="414"/>
      <c r="F58" s="414"/>
      <c r="G58" s="360"/>
      <c r="H58" s="360"/>
      <c r="I58" s="360"/>
      <c r="J58" s="131"/>
      <c r="K58" s="347">
        <f>SUM(J58:J60)</f>
        <v>0</v>
      </c>
      <c r="L58" s="442">
        <v>50</v>
      </c>
      <c r="M58" s="396">
        <f>K58*L58</f>
        <v>0</v>
      </c>
    </row>
    <row r="59" spans="1:13" ht="11.25" customHeight="1">
      <c r="A59" s="357"/>
      <c r="B59" s="413"/>
      <c r="C59" s="414"/>
      <c r="D59" s="414"/>
      <c r="E59" s="414"/>
      <c r="F59" s="414"/>
      <c r="G59" s="350"/>
      <c r="H59" s="350"/>
      <c r="I59" s="350"/>
      <c r="J59" s="129"/>
      <c r="K59" s="348"/>
      <c r="L59" s="442"/>
      <c r="M59" s="397"/>
    </row>
    <row r="60" spans="1:13" ht="11.25" customHeight="1">
      <c r="A60" s="358"/>
      <c r="B60" s="413"/>
      <c r="C60" s="414"/>
      <c r="D60" s="414"/>
      <c r="E60" s="414"/>
      <c r="F60" s="414"/>
      <c r="G60" s="351"/>
      <c r="H60" s="351"/>
      <c r="I60" s="351"/>
      <c r="J60" s="130"/>
      <c r="K60" s="349"/>
      <c r="L60" s="457"/>
      <c r="M60" s="398"/>
    </row>
    <row r="61" spans="1:13" ht="11.25" customHeight="1">
      <c r="A61" s="356" t="s">
        <v>106</v>
      </c>
      <c r="B61" s="413" t="s">
        <v>51</v>
      </c>
      <c r="C61" s="414"/>
      <c r="D61" s="414"/>
      <c r="E61" s="414"/>
      <c r="F61" s="414"/>
      <c r="G61" s="360"/>
      <c r="H61" s="360"/>
      <c r="I61" s="360"/>
      <c r="J61" s="131"/>
      <c r="K61" s="347">
        <f>SUM(J61:J63)</f>
        <v>0</v>
      </c>
      <c r="L61" s="442">
        <v>300</v>
      </c>
      <c r="M61" s="396">
        <f>K61*L61</f>
        <v>0</v>
      </c>
    </row>
    <row r="62" spans="1:13" ht="11.25" customHeight="1">
      <c r="A62" s="357"/>
      <c r="B62" s="413"/>
      <c r="C62" s="414"/>
      <c r="D62" s="414"/>
      <c r="E62" s="414"/>
      <c r="F62" s="414"/>
      <c r="G62" s="350"/>
      <c r="H62" s="350"/>
      <c r="I62" s="350"/>
      <c r="J62" s="129"/>
      <c r="K62" s="348"/>
      <c r="L62" s="442"/>
      <c r="M62" s="397"/>
    </row>
    <row r="63" spans="1:13" ht="11.25" customHeight="1">
      <c r="A63" s="358"/>
      <c r="B63" s="413"/>
      <c r="C63" s="414"/>
      <c r="D63" s="414"/>
      <c r="E63" s="414"/>
      <c r="F63" s="414"/>
      <c r="G63" s="351"/>
      <c r="H63" s="351"/>
      <c r="I63" s="351"/>
      <c r="J63" s="130"/>
      <c r="K63" s="349"/>
      <c r="L63" s="457"/>
      <c r="M63" s="398"/>
    </row>
    <row r="64" spans="1:13" ht="11.25" customHeight="1">
      <c r="A64" s="356" t="s">
        <v>107</v>
      </c>
      <c r="B64" s="413" t="s">
        <v>52</v>
      </c>
      <c r="C64" s="414"/>
      <c r="D64" s="414"/>
      <c r="E64" s="414"/>
      <c r="F64" s="414"/>
      <c r="G64" s="360"/>
      <c r="H64" s="360"/>
      <c r="I64" s="360"/>
      <c r="J64" s="131"/>
      <c r="K64" s="347">
        <f>SUM(J64:J66)</f>
        <v>0</v>
      </c>
      <c r="L64" s="442">
        <v>900</v>
      </c>
      <c r="M64" s="396">
        <f>K64*L64</f>
        <v>0</v>
      </c>
    </row>
    <row r="65" spans="1:13" ht="11.25" customHeight="1">
      <c r="A65" s="357"/>
      <c r="B65" s="413"/>
      <c r="C65" s="414"/>
      <c r="D65" s="414"/>
      <c r="E65" s="414"/>
      <c r="F65" s="414"/>
      <c r="G65" s="350"/>
      <c r="H65" s="350"/>
      <c r="I65" s="350"/>
      <c r="J65" s="129"/>
      <c r="K65" s="348"/>
      <c r="L65" s="442"/>
      <c r="M65" s="397"/>
    </row>
    <row r="66" spans="1:13" ht="11.25" customHeight="1">
      <c r="A66" s="358"/>
      <c r="B66" s="413"/>
      <c r="C66" s="414"/>
      <c r="D66" s="414"/>
      <c r="E66" s="414"/>
      <c r="F66" s="414"/>
      <c r="G66" s="351"/>
      <c r="H66" s="351"/>
      <c r="I66" s="351"/>
      <c r="J66" s="130"/>
      <c r="K66" s="349"/>
      <c r="L66" s="457"/>
      <c r="M66" s="398"/>
    </row>
    <row r="67" spans="1:13" ht="11.25" customHeight="1">
      <c r="A67" s="356" t="s">
        <v>108</v>
      </c>
      <c r="B67" s="413" t="s">
        <v>53</v>
      </c>
      <c r="C67" s="414"/>
      <c r="D67" s="414"/>
      <c r="E67" s="414"/>
      <c r="F67" s="414"/>
      <c r="G67" s="360"/>
      <c r="H67" s="360"/>
      <c r="I67" s="360"/>
      <c r="J67" s="131"/>
      <c r="K67" s="347">
        <f>SUM(J67:J69)</f>
        <v>0</v>
      </c>
      <c r="L67" s="442">
        <v>300</v>
      </c>
      <c r="M67" s="396">
        <f>K67*L67</f>
        <v>0</v>
      </c>
    </row>
    <row r="68" spans="1:13" ht="11.25" customHeight="1">
      <c r="A68" s="357"/>
      <c r="B68" s="413"/>
      <c r="C68" s="414"/>
      <c r="D68" s="414"/>
      <c r="E68" s="414"/>
      <c r="F68" s="414"/>
      <c r="G68" s="350"/>
      <c r="H68" s="350"/>
      <c r="I68" s="350"/>
      <c r="J68" s="129"/>
      <c r="K68" s="348"/>
      <c r="L68" s="442"/>
      <c r="M68" s="397"/>
    </row>
    <row r="69" spans="1:13" ht="11.25" customHeight="1">
      <c r="A69" s="358"/>
      <c r="B69" s="413"/>
      <c r="C69" s="414"/>
      <c r="D69" s="414"/>
      <c r="E69" s="414"/>
      <c r="F69" s="414"/>
      <c r="G69" s="351"/>
      <c r="H69" s="351"/>
      <c r="I69" s="351"/>
      <c r="J69" s="130"/>
      <c r="K69" s="349"/>
      <c r="L69" s="457"/>
      <c r="M69" s="398"/>
    </row>
    <row r="70" spans="1:13" ht="11.25" customHeight="1">
      <c r="A70" s="356" t="s">
        <v>109</v>
      </c>
      <c r="B70" s="399" t="s">
        <v>54</v>
      </c>
      <c r="C70" s="400"/>
      <c r="D70" s="400"/>
      <c r="E70" s="400"/>
      <c r="F70" s="400"/>
      <c r="G70" s="360"/>
      <c r="H70" s="360"/>
      <c r="I70" s="360"/>
      <c r="J70" s="131"/>
      <c r="K70" s="347">
        <f>SUM(J70:J72)</f>
        <v>0</v>
      </c>
      <c r="L70" s="442">
        <v>80000</v>
      </c>
      <c r="M70" s="396">
        <f>K70*L70</f>
        <v>0</v>
      </c>
    </row>
    <row r="71" spans="1:13" ht="11.25" customHeight="1">
      <c r="A71" s="357"/>
      <c r="B71" s="399"/>
      <c r="C71" s="400"/>
      <c r="D71" s="400"/>
      <c r="E71" s="400"/>
      <c r="F71" s="400"/>
      <c r="G71" s="350"/>
      <c r="H71" s="350"/>
      <c r="I71" s="350"/>
      <c r="J71" s="129"/>
      <c r="K71" s="348"/>
      <c r="L71" s="442"/>
      <c r="M71" s="397"/>
    </row>
    <row r="72" spans="1:13" ht="11.25" customHeight="1">
      <c r="A72" s="358"/>
      <c r="B72" s="399"/>
      <c r="C72" s="400"/>
      <c r="D72" s="400"/>
      <c r="E72" s="400"/>
      <c r="F72" s="400"/>
      <c r="G72" s="351"/>
      <c r="H72" s="351"/>
      <c r="I72" s="351"/>
      <c r="J72" s="130"/>
      <c r="K72" s="349"/>
      <c r="L72" s="457"/>
      <c r="M72" s="398"/>
    </row>
    <row r="73" spans="1:13" ht="15.75" customHeight="1">
      <c r="A73" s="356" t="s">
        <v>110</v>
      </c>
      <c r="B73" s="399" t="s">
        <v>57</v>
      </c>
      <c r="C73" s="400"/>
      <c r="D73" s="400"/>
      <c r="E73" s="400"/>
      <c r="F73" s="400"/>
      <c r="G73" s="360"/>
      <c r="H73" s="360"/>
      <c r="I73" s="360"/>
      <c r="J73" s="131"/>
      <c r="K73" s="125"/>
      <c r="L73" s="341" t="s">
        <v>256</v>
      </c>
      <c r="M73" s="110">
        <f>J73*600</f>
        <v>0</v>
      </c>
    </row>
    <row r="74" spans="1:13" ht="15.75" customHeight="1">
      <c r="A74" s="357"/>
      <c r="B74" s="399"/>
      <c r="C74" s="400"/>
      <c r="D74" s="400"/>
      <c r="E74" s="400"/>
      <c r="F74" s="400"/>
      <c r="G74" s="350"/>
      <c r="H74" s="350"/>
      <c r="I74" s="350"/>
      <c r="J74" s="129"/>
      <c r="K74" s="126"/>
      <c r="L74" s="342"/>
      <c r="M74" s="111">
        <f>J74*600</f>
        <v>0</v>
      </c>
    </row>
    <row r="75" spans="1:13" ht="15.75" customHeight="1">
      <c r="A75" s="357"/>
      <c r="B75" s="401"/>
      <c r="C75" s="402"/>
      <c r="D75" s="402"/>
      <c r="E75" s="402"/>
      <c r="F75" s="402"/>
      <c r="G75" s="338"/>
      <c r="H75" s="339"/>
      <c r="I75" s="335"/>
      <c r="J75" s="217"/>
      <c r="K75" s="218"/>
      <c r="L75" s="342"/>
      <c r="M75" s="111">
        <f>J75*600</f>
        <v>0</v>
      </c>
    </row>
    <row r="76" spans="1:13" ht="15.75" customHeight="1" thickBot="1">
      <c r="A76" s="415"/>
      <c r="B76" s="403"/>
      <c r="C76" s="404"/>
      <c r="D76" s="404"/>
      <c r="E76" s="404"/>
      <c r="F76" s="404"/>
      <c r="G76" s="336"/>
      <c r="H76" s="336"/>
      <c r="I76" s="336"/>
      <c r="J76" s="132"/>
      <c r="K76" s="127"/>
      <c r="L76" s="343"/>
      <c r="M76" s="112">
        <f>J76*600</f>
        <v>0</v>
      </c>
    </row>
    <row r="77" spans="1:14" ht="30.75" customHeight="1" thickBot="1">
      <c r="A77" s="58"/>
      <c r="B77" s="405"/>
      <c r="C77" s="405"/>
      <c r="D77" s="405"/>
      <c r="E77" s="405"/>
      <c r="F77" s="405"/>
      <c r="G77" s="337"/>
      <c r="H77" s="394"/>
      <c r="I77" s="395"/>
      <c r="J77" s="80" t="s">
        <v>200</v>
      </c>
      <c r="K77" s="93">
        <f>SUM($J38:$J76)</f>
        <v>0</v>
      </c>
      <c r="L77" s="80" t="s">
        <v>95</v>
      </c>
      <c r="M77" s="112">
        <f>SUM(M38:M73)</f>
        <v>0</v>
      </c>
      <c r="N77" s="75"/>
    </row>
    <row r="78" ht="4.5" customHeight="1"/>
  </sheetData>
  <sheetProtection password="CE4D" sheet="1" objects="1" scenarios="1"/>
  <mergeCells count="163">
    <mergeCell ref="G16:G17"/>
    <mergeCell ref="D8:D9"/>
    <mergeCell ref="D11:D12"/>
    <mergeCell ref="G8:H8"/>
    <mergeCell ref="G9:H9"/>
    <mergeCell ref="G10:H10"/>
    <mergeCell ref="G11:H11"/>
    <mergeCell ref="G12:H12"/>
    <mergeCell ref="H21:J21"/>
    <mergeCell ref="B58:F60"/>
    <mergeCell ref="B52:F54"/>
    <mergeCell ref="B55:F57"/>
    <mergeCell ref="B27:B28"/>
    <mergeCell ref="C27:E28"/>
    <mergeCell ref="G52:I52"/>
    <mergeCell ref="G54:I54"/>
    <mergeCell ref="G55:I55"/>
    <mergeCell ref="C33:E33"/>
    <mergeCell ref="B16:B17"/>
    <mergeCell ref="F16:F17"/>
    <mergeCell ref="B49:F51"/>
    <mergeCell ref="C32:E32"/>
    <mergeCell ref="B43:F45"/>
    <mergeCell ref="D26:F26"/>
    <mergeCell ref="C22:E23"/>
    <mergeCell ref="D24:E24"/>
    <mergeCell ref="C16:E17"/>
    <mergeCell ref="D18:E18"/>
    <mergeCell ref="K70:K72"/>
    <mergeCell ref="K58:K60"/>
    <mergeCell ref="K61:K63"/>
    <mergeCell ref="K64:K66"/>
    <mergeCell ref="K67:K69"/>
    <mergeCell ref="B2:F2"/>
    <mergeCell ref="J2:L2"/>
    <mergeCell ref="D4:F5"/>
    <mergeCell ref="G4:I5"/>
    <mergeCell ref="L43:L45"/>
    <mergeCell ref="L46:L48"/>
    <mergeCell ref="G40:I40"/>
    <mergeCell ref="G41:I41"/>
    <mergeCell ref="K38:K42"/>
    <mergeCell ref="G46:I46"/>
    <mergeCell ref="G47:I47"/>
    <mergeCell ref="L70:L72"/>
    <mergeCell ref="L49:L51"/>
    <mergeCell ref="L52:L54"/>
    <mergeCell ref="L55:L57"/>
    <mergeCell ref="L58:L60"/>
    <mergeCell ref="L61:L63"/>
    <mergeCell ref="L64:L66"/>
    <mergeCell ref="L67:L69"/>
    <mergeCell ref="M38:M42"/>
    <mergeCell ref="F27:F28"/>
    <mergeCell ref="G26:I26"/>
    <mergeCell ref="G27:G28"/>
    <mergeCell ref="L38:L42"/>
    <mergeCell ref="M36:M37"/>
    <mergeCell ref="L29:M29"/>
    <mergeCell ref="L36:L37"/>
    <mergeCell ref="L26:M28"/>
    <mergeCell ref="J36:J37"/>
    <mergeCell ref="B8:B12"/>
    <mergeCell ref="L8:L11"/>
    <mergeCell ref="F22:F23"/>
    <mergeCell ref="G22:G23"/>
    <mergeCell ref="A15:D15"/>
    <mergeCell ref="B22:B23"/>
    <mergeCell ref="A21:G21"/>
    <mergeCell ref="A16:A17"/>
    <mergeCell ref="A8:A12"/>
    <mergeCell ref="H22:I23"/>
    <mergeCell ref="M46:M48"/>
    <mergeCell ref="A20:D20"/>
    <mergeCell ref="A38:A42"/>
    <mergeCell ref="B36:F37"/>
    <mergeCell ref="M43:M45"/>
    <mergeCell ref="A43:A45"/>
    <mergeCell ref="B38:F42"/>
    <mergeCell ref="A46:A48"/>
    <mergeCell ref="B46:F48"/>
    <mergeCell ref="J22:J23"/>
    <mergeCell ref="A52:A54"/>
    <mergeCell ref="A73:A76"/>
    <mergeCell ref="A55:A57"/>
    <mergeCell ref="A58:A60"/>
    <mergeCell ref="A61:A63"/>
    <mergeCell ref="A64:A66"/>
    <mergeCell ref="A67:A69"/>
    <mergeCell ref="A70:A72"/>
    <mergeCell ref="B61:F63"/>
    <mergeCell ref="B64:F66"/>
    <mergeCell ref="B67:F69"/>
    <mergeCell ref="B70:F72"/>
    <mergeCell ref="B73:F76"/>
    <mergeCell ref="B77:F77"/>
    <mergeCell ref="G36:I37"/>
    <mergeCell ref="G38:I38"/>
    <mergeCell ref="G39:I39"/>
    <mergeCell ref="G42:I42"/>
    <mergeCell ref="G43:I43"/>
    <mergeCell ref="G44:I44"/>
    <mergeCell ref="G45:I45"/>
    <mergeCell ref="G53:I53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77:I77"/>
    <mergeCell ref="G71:I71"/>
    <mergeCell ref="M49:M51"/>
    <mergeCell ref="M52:M54"/>
    <mergeCell ref="M55:M57"/>
    <mergeCell ref="M58:M60"/>
    <mergeCell ref="M61:M63"/>
    <mergeCell ref="M64:M66"/>
    <mergeCell ref="M67:M69"/>
    <mergeCell ref="M70:M72"/>
    <mergeCell ref="L73:L76"/>
    <mergeCell ref="A22:A23"/>
    <mergeCell ref="G75:I75"/>
    <mergeCell ref="G76:I76"/>
    <mergeCell ref="G72:I72"/>
    <mergeCell ref="G73:I73"/>
    <mergeCell ref="G74:I74"/>
    <mergeCell ref="G68:I68"/>
    <mergeCell ref="G69:I69"/>
    <mergeCell ref="G70:I70"/>
    <mergeCell ref="K52:K54"/>
    <mergeCell ref="K55:K57"/>
    <mergeCell ref="K27:K28"/>
    <mergeCell ref="K43:K45"/>
    <mergeCell ref="K46:K48"/>
    <mergeCell ref="K49:K51"/>
    <mergeCell ref="K36:K37"/>
    <mergeCell ref="A49:A51"/>
    <mergeCell ref="J16:J17"/>
    <mergeCell ref="K16:K17"/>
    <mergeCell ref="G49:I49"/>
    <mergeCell ref="G50:I50"/>
    <mergeCell ref="G51:I51"/>
    <mergeCell ref="G48:I48"/>
    <mergeCell ref="A36:A37"/>
    <mergeCell ref="A26:B26"/>
    <mergeCell ref="A27:A28"/>
    <mergeCell ref="J27:J28"/>
    <mergeCell ref="M4:M5"/>
    <mergeCell ref="K4:K5"/>
    <mergeCell ref="L16:L17"/>
    <mergeCell ref="M16:M17"/>
    <mergeCell ref="K12:K13"/>
    <mergeCell ref="L12:L13"/>
    <mergeCell ref="I13:J13"/>
    <mergeCell ref="I16:I17"/>
    <mergeCell ref="H27:I28"/>
  </mergeCells>
  <printOptions/>
  <pageMargins left="0.5905511811023623" right="0.3937007874015748" top="0.3937007874015748" bottom="0.5905511811023623" header="0.5118110236220472" footer="0"/>
  <pageSetup horizontalDpi="200" verticalDpi="200" orientation="portrait" paperSize="9" scale="75" r:id="rId1"/>
  <headerFooter alignWithMargins="0">
    <oddFooter>&amp;C2&amp;R平成21年度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5" zoomScaleNormal="85" workbookViewId="0" topLeftCell="A1">
      <selection activeCell="K3" sqref="K3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5.50390625" style="0" customWidth="1"/>
    <col min="4" max="7" width="5.875" style="0" customWidth="1"/>
    <col min="8" max="8" width="9.875" style="0" customWidth="1"/>
    <col min="9" max="12" width="5.875" style="0" customWidth="1"/>
    <col min="13" max="13" width="9.625" style="0" customWidth="1"/>
    <col min="14" max="14" width="9.875" style="0" customWidth="1"/>
    <col min="15" max="15" width="13.625" style="0" customWidth="1"/>
    <col min="16" max="16" width="1.625" style="0" customWidth="1"/>
    <col min="17" max="17" width="28.375" style="0" customWidth="1"/>
    <col min="18" max="18" width="17.375" style="0" customWidth="1"/>
    <col min="19" max="19" width="5.625" style="0" customWidth="1"/>
  </cols>
  <sheetData>
    <row r="1" ht="14.25" thickBot="1">
      <c r="A1" s="137"/>
    </row>
    <row r="2" spans="1:15" ht="21.75" customHeight="1" thickBot="1">
      <c r="A2" s="63" t="s">
        <v>130</v>
      </c>
      <c r="B2" s="546">
        <f>'算定シート'!B2</f>
        <v>0</v>
      </c>
      <c r="C2" s="547"/>
      <c r="D2" s="547"/>
      <c r="E2" s="547"/>
      <c r="F2" s="548"/>
      <c r="G2" s="77"/>
      <c r="H2" s="63" t="s">
        <v>131</v>
      </c>
      <c r="I2" s="543">
        <f>'算定シート'!J2</f>
        <v>0</v>
      </c>
      <c r="J2" s="544"/>
      <c r="K2" s="545"/>
      <c r="N2" s="63" t="s">
        <v>193</v>
      </c>
      <c r="O2" s="133" t="s">
        <v>111</v>
      </c>
    </row>
    <row r="3" ht="18" customHeight="1"/>
    <row r="4" spans="1:15" ht="13.5">
      <c r="A4" s="533" t="s">
        <v>182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4:15" ht="14.25" thickBot="1">
      <c r="D5" s="1"/>
      <c r="E5" s="1"/>
      <c r="F5" s="1"/>
      <c r="O5" s="66"/>
    </row>
    <row r="6" spans="1:15" ht="27.75" customHeight="1">
      <c r="A6" s="352" t="s">
        <v>34</v>
      </c>
      <c r="B6" s="344" t="s">
        <v>1</v>
      </c>
      <c r="C6" s="344" t="s">
        <v>2</v>
      </c>
      <c r="D6" s="534" t="s">
        <v>26</v>
      </c>
      <c r="E6" s="530"/>
      <c r="F6" s="531"/>
      <c r="G6" s="344" t="s">
        <v>3</v>
      </c>
      <c r="H6" s="527" t="s">
        <v>195</v>
      </c>
      <c r="I6" s="529" t="s">
        <v>24</v>
      </c>
      <c r="J6" s="530"/>
      <c r="K6" s="531"/>
      <c r="L6" s="344" t="s">
        <v>3</v>
      </c>
      <c r="M6" s="527" t="s">
        <v>195</v>
      </c>
      <c r="N6" s="523" t="s">
        <v>35</v>
      </c>
      <c r="O6" s="523" t="s">
        <v>97</v>
      </c>
    </row>
    <row r="7" spans="1:15" ht="15" customHeight="1" thickBot="1">
      <c r="A7" s="353"/>
      <c r="B7" s="340"/>
      <c r="C7" s="340"/>
      <c r="D7" s="46" t="s">
        <v>16</v>
      </c>
      <c r="E7" s="46" t="s">
        <v>17</v>
      </c>
      <c r="F7" s="46" t="s">
        <v>18</v>
      </c>
      <c r="G7" s="340"/>
      <c r="H7" s="528"/>
      <c r="I7" s="47" t="s">
        <v>16</v>
      </c>
      <c r="J7" s="48" t="s">
        <v>17</v>
      </c>
      <c r="K7" s="49" t="s">
        <v>18</v>
      </c>
      <c r="L7" s="340"/>
      <c r="M7" s="528"/>
      <c r="N7" s="524"/>
      <c r="O7" s="444"/>
    </row>
    <row r="8" spans="1:17" ht="18.75" customHeight="1">
      <c r="A8" s="65"/>
      <c r="B8" s="61"/>
      <c r="C8" s="61"/>
      <c r="D8" s="313"/>
      <c r="E8" s="314"/>
      <c r="F8" s="314"/>
      <c r="G8" s="61"/>
      <c r="H8" s="315">
        <f aca="true" t="shared" si="0" ref="H8:H18">ROUND(D8*E8*F8+0.00003,4)*G8/1000000000</f>
        <v>0</v>
      </c>
      <c r="I8" s="316"/>
      <c r="J8" s="61"/>
      <c r="K8" s="61"/>
      <c r="L8" s="61"/>
      <c r="M8" s="315">
        <f>ROUND(I8*J8*K8+0.00003,4)*L8/1000000000</f>
        <v>0</v>
      </c>
      <c r="N8" s="317"/>
      <c r="O8" s="318">
        <f>M8*N8</f>
        <v>0</v>
      </c>
      <c r="Q8" s="71"/>
    </row>
    <row r="9" spans="1:18" ht="18.75" customHeight="1" thickBot="1">
      <c r="A9" s="319"/>
      <c r="B9" s="62"/>
      <c r="C9" s="62"/>
      <c r="D9" s="320"/>
      <c r="E9" s="62"/>
      <c r="F9" s="62"/>
      <c r="G9" s="62"/>
      <c r="H9" s="315">
        <f t="shared" si="0"/>
        <v>0</v>
      </c>
      <c r="I9" s="321"/>
      <c r="J9" s="62"/>
      <c r="K9" s="62"/>
      <c r="L9" s="62"/>
      <c r="M9" s="315">
        <f>ROUND(I9*J9*K9+0.00003,4)*L9/1000000000</f>
        <v>0</v>
      </c>
      <c r="N9" s="322"/>
      <c r="O9" s="323">
        <f>M9*N9</f>
        <v>0</v>
      </c>
      <c r="Q9" s="172" t="s">
        <v>146</v>
      </c>
      <c r="R9" s="72"/>
    </row>
    <row r="10" spans="1:18" ht="18.75" customHeight="1">
      <c r="A10" s="319"/>
      <c r="B10" s="62"/>
      <c r="C10" s="62"/>
      <c r="D10" s="320"/>
      <c r="E10" s="62"/>
      <c r="F10" s="62"/>
      <c r="G10" s="62"/>
      <c r="H10" s="315">
        <f t="shared" si="0"/>
        <v>0</v>
      </c>
      <c r="I10" s="321"/>
      <c r="J10" s="62"/>
      <c r="K10" s="62"/>
      <c r="L10" s="62"/>
      <c r="M10" s="315">
        <f>ROUND(I10*J10*K10+0.00003,4)*L10/1000000000</f>
        <v>0</v>
      </c>
      <c r="N10" s="322"/>
      <c r="O10" s="323">
        <f>M10*N10</f>
        <v>0</v>
      </c>
      <c r="Q10" s="95" t="s">
        <v>177</v>
      </c>
      <c r="R10" s="192" t="s">
        <v>231</v>
      </c>
    </row>
    <row r="11" spans="1:18" ht="18.75" customHeight="1">
      <c r="A11" s="319"/>
      <c r="B11" s="62"/>
      <c r="C11" s="62"/>
      <c r="D11" s="320"/>
      <c r="E11" s="62"/>
      <c r="F11" s="62"/>
      <c r="G11" s="62"/>
      <c r="H11" s="315">
        <f t="shared" si="0"/>
        <v>0</v>
      </c>
      <c r="I11" s="321"/>
      <c r="J11" s="62"/>
      <c r="K11" s="62"/>
      <c r="L11" s="62"/>
      <c r="M11" s="315">
        <f>ROUND(I11*J11*K11+0.00003,4)*L11/1000000000</f>
        <v>0</v>
      </c>
      <c r="N11" s="322"/>
      <c r="O11" s="323">
        <f>M11*N11</f>
        <v>0</v>
      </c>
      <c r="Q11" s="96" t="s">
        <v>147</v>
      </c>
      <c r="R11" s="97">
        <v>100000</v>
      </c>
    </row>
    <row r="12" spans="1:18" ht="18.75" customHeight="1">
      <c r="A12" s="319"/>
      <c r="B12" s="62"/>
      <c r="C12" s="62"/>
      <c r="D12" s="320"/>
      <c r="E12" s="62"/>
      <c r="F12" s="62"/>
      <c r="G12" s="62"/>
      <c r="H12" s="315">
        <f t="shared" si="0"/>
        <v>0</v>
      </c>
      <c r="I12" s="321"/>
      <c r="J12" s="62"/>
      <c r="K12" s="62"/>
      <c r="L12" s="62"/>
      <c r="M12" s="315">
        <f>ROUND(I12*J12*K12+0.00003,4)*L12/1000000000</f>
        <v>0</v>
      </c>
      <c r="N12" s="322"/>
      <c r="O12" s="323">
        <f>M12*N12</f>
        <v>0</v>
      </c>
      <c r="Q12" s="96" t="s">
        <v>148</v>
      </c>
      <c r="R12" s="97">
        <v>110000</v>
      </c>
    </row>
    <row r="13" spans="1:18" ht="18.75" customHeight="1">
      <c r="A13" s="319"/>
      <c r="B13" s="62"/>
      <c r="C13" s="62"/>
      <c r="D13" s="320"/>
      <c r="E13" s="62"/>
      <c r="F13" s="62"/>
      <c r="G13" s="62"/>
      <c r="H13" s="315">
        <f t="shared" si="0"/>
        <v>0</v>
      </c>
      <c r="I13" s="321"/>
      <c r="J13" s="62"/>
      <c r="K13" s="62"/>
      <c r="L13" s="62"/>
      <c r="M13" s="315">
        <f aca="true" t="shared" si="1" ref="M13:M40">ROUND(I13*J13*K13+0.00003,4)*L13/1000000000</f>
        <v>0</v>
      </c>
      <c r="N13" s="322"/>
      <c r="O13" s="323">
        <f aca="true" t="shared" si="2" ref="O13:O40">M13*N13</f>
        <v>0</v>
      </c>
      <c r="Q13" s="98" t="s">
        <v>149</v>
      </c>
      <c r="R13" s="549">
        <v>80000</v>
      </c>
    </row>
    <row r="14" spans="1:18" ht="18.75" customHeight="1">
      <c r="A14" s="319"/>
      <c r="B14" s="62"/>
      <c r="C14" s="62"/>
      <c r="D14" s="320"/>
      <c r="E14" s="62"/>
      <c r="F14" s="62"/>
      <c r="G14" s="62"/>
      <c r="H14" s="315">
        <f t="shared" si="0"/>
        <v>0</v>
      </c>
      <c r="I14" s="321"/>
      <c r="J14" s="62"/>
      <c r="K14" s="62"/>
      <c r="L14" s="62"/>
      <c r="M14" s="315">
        <f t="shared" si="1"/>
        <v>0</v>
      </c>
      <c r="N14" s="322"/>
      <c r="O14" s="323">
        <f t="shared" si="2"/>
        <v>0</v>
      </c>
      <c r="Q14" s="99" t="s">
        <v>150</v>
      </c>
      <c r="R14" s="550"/>
    </row>
    <row r="15" spans="1:18" ht="18.75" customHeight="1" thickBot="1">
      <c r="A15" s="319"/>
      <c r="B15" s="62"/>
      <c r="C15" s="62"/>
      <c r="D15" s="320"/>
      <c r="E15" s="62"/>
      <c r="F15" s="62"/>
      <c r="G15" s="62"/>
      <c r="H15" s="315">
        <f t="shared" si="0"/>
        <v>0</v>
      </c>
      <c r="I15" s="321"/>
      <c r="J15" s="62"/>
      <c r="K15" s="62"/>
      <c r="L15" s="62"/>
      <c r="M15" s="315">
        <f t="shared" si="1"/>
        <v>0</v>
      </c>
      <c r="N15" s="322"/>
      <c r="O15" s="323">
        <f t="shared" si="2"/>
        <v>0</v>
      </c>
      <c r="Q15" s="100" t="s">
        <v>151</v>
      </c>
      <c r="R15" s="101">
        <v>70000</v>
      </c>
    </row>
    <row r="16" spans="1:18" ht="18.75" customHeight="1">
      <c r="A16" s="319"/>
      <c r="B16" s="62"/>
      <c r="C16" s="62"/>
      <c r="D16" s="320"/>
      <c r="E16" s="62"/>
      <c r="F16" s="62"/>
      <c r="G16" s="62"/>
      <c r="H16" s="315">
        <f t="shared" si="0"/>
        <v>0</v>
      </c>
      <c r="I16" s="321"/>
      <c r="J16" s="62"/>
      <c r="K16" s="62"/>
      <c r="L16" s="62"/>
      <c r="M16" s="315">
        <f t="shared" si="1"/>
        <v>0</v>
      </c>
      <c r="N16" s="322"/>
      <c r="O16" s="323">
        <f t="shared" si="2"/>
        <v>0</v>
      </c>
      <c r="Q16" s="95" t="s">
        <v>178</v>
      </c>
      <c r="R16" s="192" t="s">
        <v>231</v>
      </c>
    </row>
    <row r="17" spans="1:18" ht="18.75" customHeight="1">
      <c r="A17" s="319"/>
      <c r="B17" s="62"/>
      <c r="C17" s="62"/>
      <c r="D17" s="320"/>
      <c r="E17" s="62"/>
      <c r="F17" s="62"/>
      <c r="G17" s="62"/>
      <c r="H17" s="315">
        <f t="shared" si="0"/>
        <v>0</v>
      </c>
      <c r="I17" s="321"/>
      <c r="J17" s="62"/>
      <c r="K17" s="62"/>
      <c r="L17" s="62"/>
      <c r="M17" s="315">
        <f t="shared" si="1"/>
        <v>0</v>
      </c>
      <c r="N17" s="322"/>
      <c r="O17" s="323">
        <f t="shared" si="2"/>
        <v>0</v>
      </c>
      <c r="Q17" s="96" t="s">
        <v>147</v>
      </c>
      <c r="R17" s="97">
        <v>110000</v>
      </c>
    </row>
    <row r="18" spans="1:18" ht="18.75" customHeight="1">
      <c r="A18" s="319"/>
      <c r="B18" s="62"/>
      <c r="C18" s="62"/>
      <c r="D18" s="320"/>
      <c r="E18" s="62"/>
      <c r="F18" s="62"/>
      <c r="G18" s="62"/>
      <c r="H18" s="315">
        <f t="shared" si="0"/>
        <v>0</v>
      </c>
      <c r="I18" s="321"/>
      <c r="J18" s="62"/>
      <c r="K18" s="62"/>
      <c r="L18" s="62"/>
      <c r="M18" s="315">
        <f t="shared" si="1"/>
        <v>0</v>
      </c>
      <c r="N18" s="322"/>
      <c r="O18" s="323">
        <f t="shared" si="2"/>
        <v>0</v>
      </c>
      <c r="Q18" s="96" t="s">
        <v>148</v>
      </c>
      <c r="R18" s="97">
        <v>120000</v>
      </c>
    </row>
    <row r="19" spans="1:18" ht="18.75" customHeight="1">
      <c r="A19" s="319"/>
      <c r="B19" s="62"/>
      <c r="C19" s="62"/>
      <c r="D19" s="320"/>
      <c r="E19" s="62"/>
      <c r="F19" s="62"/>
      <c r="G19" s="62"/>
      <c r="H19" s="315">
        <f aca="true" t="shared" si="3" ref="H19:H40">ROUND(D19*E19*F19+0.00003,4)*G19/1000000000</f>
        <v>0</v>
      </c>
      <c r="I19" s="321"/>
      <c r="J19" s="62"/>
      <c r="K19" s="62"/>
      <c r="L19" s="62"/>
      <c r="M19" s="315">
        <f t="shared" si="1"/>
        <v>0</v>
      </c>
      <c r="N19" s="322"/>
      <c r="O19" s="323">
        <f t="shared" si="2"/>
        <v>0</v>
      </c>
      <c r="Q19" s="98" t="s">
        <v>149</v>
      </c>
      <c r="R19" s="549">
        <v>90000</v>
      </c>
    </row>
    <row r="20" spans="1:18" ht="18.75" customHeight="1">
      <c r="A20" s="319"/>
      <c r="B20" s="62"/>
      <c r="C20" s="62"/>
      <c r="D20" s="320"/>
      <c r="E20" s="62"/>
      <c r="F20" s="62"/>
      <c r="G20" s="62"/>
      <c r="H20" s="315">
        <f t="shared" si="3"/>
        <v>0</v>
      </c>
      <c r="I20" s="321"/>
      <c r="J20" s="62"/>
      <c r="K20" s="62"/>
      <c r="L20" s="62"/>
      <c r="M20" s="315">
        <f t="shared" si="1"/>
        <v>0</v>
      </c>
      <c r="N20" s="322"/>
      <c r="O20" s="323">
        <f t="shared" si="2"/>
        <v>0</v>
      </c>
      <c r="Q20" s="99" t="s">
        <v>150</v>
      </c>
      <c r="R20" s="550"/>
    </row>
    <row r="21" spans="1:18" ht="18.75" customHeight="1" thickBot="1">
      <c r="A21" s="319"/>
      <c r="B21" s="62"/>
      <c r="C21" s="62"/>
      <c r="D21" s="320"/>
      <c r="E21" s="62"/>
      <c r="F21" s="62"/>
      <c r="G21" s="62"/>
      <c r="H21" s="315">
        <f t="shared" si="3"/>
        <v>0</v>
      </c>
      <c r="I21" s="321"/>
      <c r="J21" s="62"/>
      <c r="K21" s="62"/>
      <c r="L21" s="62"/>
      <c r="M21" s="315">
        <f t="shared" si="1"/>
        <v>0</v>
      </c>
      <c r="N21" s="322"/>
      <c r="O21" s="323">
        <f t="shared" si="2"/>
        <v>0</v>
      </c>
      <c r="Q21" s="100" t="s">
        <v>151</v>
      </c>
      <c r="R21" s="101">
        <v>80000</v>
      </c>
    </row>
    <row r="22" spans="1:18" ht="18.75" customHeight="1" thickBot="1">
      <c r="A22" s="319"/>
      <c r="B22" s="62"/>
      <c r="C22" s="62"/>
      <c r="D22" s="320"/>
      <c r="E22" s="62"/>
      <c r="F22" s="62"/>
      <c r="G22" s="62"/>
      <c r="H22" s="315">
        <f t="shared" si="3"/>
        <v>0</v>
      </c>
      <c r="I22" s="321"/>
      <c r="J22" s="62"/>
      <c r="K22" s="62"/>
      <c r="L22" s="62"/>
      <c r="M22" s="315">
        <f t="shared" si="1"/>
        <v>0</v>
      </c>
      <c r="N22" s="322"/>
      <c r="O22" s="323">
        <f t="shared" si="2"/>
        <v>0</v>
      </c>
      <c r="Q22" s="94" t="s">
        <v>179</v>
      </c>
      <c r="R22" s="193" t="s">
        <v>232</v>
      </c>
    </row>
    <row r="23" spans="1:18" ht="18.75" customHeight="1">
      <c r="A23" s="319"/>
      <c r="B23" s="62"/>
      <c r="C23" s="62"/>
      <c r="D23" s="320"/>
      <c r="E23" s="62"/>
      <c r="F23" s="62"/>
      <c r="G23" s="62"/>
      <c r="H23" s="315">
        <f t="shared" si="3"/>
        <v>0</v>
      </c>
      <c r="I23" s="321"/>
      <c r="J23" s="62"/>
      <c r="K23" s="62"/>
      <c r="L23" s="62"/>
      <c r="M23" s="315">
        <f t="shared" si="1"/>
        <v>0</v>
      </c>
      <c r="N23" s="322"/>
      <c r="O23" s="323">
        <f t="shared" si="2"/>
        <v>0</v>
      </c>
      <c r="Q23" s="102" t="s">
        <v>152</v>
      </c>
      <c r="R23" s="192" t="s">
        <v>231</v>
      </c>
    </row>
    <row r="24" spans="1:18" ht="18.75" customHeight="1">
      <c r="A24" s="319"/>
      <c r="B24" s="62"/>
      <c r="C24" s="62"/>
      <c r="D24" s="320"/>
      <c r="E24" s="62"/>
      <c r="F24" s="62"/>
      <c r="G24" s="62"/>
      <c r="H24" s="315">
        <f t="shared" si="3"/>
        <v>0</v>
      </c>
      <c r="I24" s="321"/>
      <c r="J24" s="62"/>
      <c r="K24" s="62"/>
      <c r="L24" s="62"/>
      <c r="M24" s="315">
        <f t="shared" si="1"/>
        <v>0</v>
      </c>
      <c r="N24" s="322"/>
      <c r="O24" s="323">
        <f t="shared" si="2"/>
        <v>0</v>
      </c>
      <c r="Q24" s="96" t="s">
        <v>153</v>
      </c>
      <c r="R24" s="97">
        <v>200000</v>
      </c>
    </row>
    <row r="25" spans="1:18" ht="18.75" customHeight="1">
      <c r="A25" s="319"/>
      <c r="B25" s="62"/>
      <c r="C25" s="62"/>
      <c r="D25" s="320"/>
      <c r="E25" s="62"/>
      <c r="F25" s="62"/>
      <c r="G25" s="62"/>
      <c r="H25" s="315">
        <f t="shared" si="3"/>
        <v>0</v>
      </c>
      <c r="I25" s="321"/>
      <c r="J25" s="62"/>
      <c r="K25" s="62"/>
      <c r="L25" s="62"/>
      <c r="M25" s="315">
        <f t="shared" si="1"/>
        <v>0</v>
      </c>
      <c r="N25" s="322"/>
      <c r="O25" s="323">
        <f t="shared" si="2"/>
        <v>0</v>
      </c>
      <c r="Q25" s="96" t="s">
        <v>154</v>
      </c>
      <c r="R25" s="97">
        <v>160000</v>
      </c>
    </row>
    <row r="26" spans="1:18" ht="18.75" customHeight="1" thickBot="1">
      <c r="A26" s="319"/>
      <c r="B26" s="62"/>
      <c r="C26" s="62"/>
      <c r="D26" s="320"/>
      <c r="E26" s="62"/>
      <c r="F26" s="62"/>
      <c r="G26" s="62"/>
      <c r="H26" s="315">
        <f t="shared" si="3"/>
        <v>0</v>
      </c>
      <c r="I26" s="321"/>
      <c r="J26" s="62"/>
      <c r="K26" s="62"/>
      <c r="L26" s="62"/>
      <c r="M26" s="315">
        <f t="shared" si="1"/>
        <v>0</v>
      </c>
      <c r="N26" s="322"/>
      <c r="O26" s="323">
        <f t="shared" si="2"/>
        <v>0</v>
      </c>
      <c r="Q26" s="100" t="s">
        <v>155</v>
      </c>
      <c r="R26" s="101">
        <v>140000</v>
      </c>
    </row>
    <row r="27" spans="1:18" ht="18.75" customHeight="1">
      <c r="A27" s="319"/>
      <c r="B27" s="62"/>
      <c r="C27" s="62"/>
      <c r="D27" s="320"/>
      <c r="E27" s="62"/>
      <c r="F27" s="62"/>
      <c r="G27" s="62"/>
      <c r="H27" s="315">
        <f t="shared" si="3"/>
        <v>0</v>
      </c>
      <c r="I27" s="321"/>
      <c r="J27" s="62"/>
      <c r="K27" s="62"/>
      <c r="L27" s="62"/>
      <c r="M27" s="315">
        <f t="shared" si="1"/>
        <v>0</v>
      </c>
      <c r="N27" s="322"/>
      <c r="O27" s="323">
        <f t="shared" si="2"/>
        <v>0</v>
      </c>
      <c r="Q27" s="551" t="s">
        <v>156</v>
      </c>
      <c r="R27" s="538" t="s">
        <v>226</v>
      </c>
    </row>
    <row r="28" spans="1:18" ht="18.75" customHeight="1">
      <c r="A28" s="319"/>
      <c r="B28" s="62"/>
      <c r="C28" s="62"/>
      <c r="D28" s="320"/>
      <c r="E28" s="62"/>
      <c r="F28" s="62"/>
      <c r="G28" s="62"/>
      <c r="H28" s="315">
        <f t="shared" si="3"/>
        <v>0</v>
      </c>
      <c r="I28" s="321"/>
      <c r="J28" s="62"/>
      <c r="K28" s="62"/>
      <c r="L28" s="62"/>
      <c r="M28" s="315">
        <f t="shared" si="1"/>
        <v>0</v>
      </c>
      <c r="N28" s="322"/>
      <c r="O28" s="323">
        <f t="shared" si="2"/>
        <v>0</v>
      </c>
      <c r="Q28" s="552"/>
      <c r="R28" s="539"/>
    </row>
    <row r="29" spans="1:18" ht="18.75" customHeight="1" thickBot="1">
      <c r="A29" s="319"/>
      <c r="B29" s="62"/>
      <c r="C29" s="62"/>
      <c r="D29" s="320"/>
      <c r="E29" s="62"/>
      <c r="F29" s="62"/>
      <c r="G29" s="62"/>
      <c r="H29" s="315">
        <f t="shared" si="3"/>
        <v>0</v>
      </c>
      <c r="I29" s="321"/>
      <c r="J29" s="62"/>
      <c r="K29" s="62"/>
      <c r="L29" s="62"/>
      <c r="M29" s="315">
        <f t="shared" si="1"/>
        <v>0</v>
      </c>
      <c r="N29" s="322"/>
      <c r="O29" s="323">
        <f t="shared" si="2"/>
        <v>0</v>
      </c>
      <c r="Q29" s="553"/>
      <c r="R29" s="540"/>
    </row>
    <row r="30" spans="1:18" ht="18.75" customHeight="1">
      <c r="A30" s="319"/>
      <c r="B30" s="62"/>
      <c r="C30" s="62"/>
      <c r="D30" s="320"/>
      <c r="E30" s="62"/>
      <c r="F30" s="62"/>
      <c r="G30" s="62"/>
      <c r="H30" s="315">
        <f t="shared" si="3"/>
        <v>0</v>
      </c>
      <c r="I30" s="321"/>
      <c r="J30" s="62"/>
      <c r="K30" s="62"/>
      <c r="L30" s="62"/>
      <c r="M30" s="315">
        <f t="shared" si="1"/>
        <v>0</v>
      </c>
      <c r="N30" s="322"/>
      <c r="O30" s="323">
        <f t="shared" si="2"/>
        <v>0</v>
      </c>
      <c r="Q30" s="95" t="s">
        <v>157</v>
      </c>
      <c r="R30" s="192" t="s">
        <v>231</v>
      </c>
    </row>
    <row r="31" spans="1:18" ht="18.75" customHeight="1">
      <c r="A31" s="319"/>
      <c r="B31" s="62"/>
      <c r="C31" s="62"/>
      <c r="D31" s="320"/>
      <c r="E31" s="62"/>
      <c r="F31" s="62"/>
      <c r="G31" s="62"/>
      <c r="H31" s="315">
        <f t="shared" si="3"/>
        <v>0</v>
      </c>
      <c r="I31" s="321"/>
      <c r="J31" s="62"/>
      <c r="K31" s="62"/>
      <c r="L31" s="62"/>
      <c r="M31" s="315">
        <f t="shared" si="1"/>
        <v>0</v>
      </c>
      <c r="N31" s="322"/>
      <c r="O31" s="323">
        <f t="shared" si="2"/>
        <v>0</v>
      </c>
      <c r="Q31" s="96" t="s">
        <v>158</v>
      </c>
      <c r="R31" s="97">
        <v>50000</v>
      </c>
    </row>
    <row r="32" spans="1:18" ht="18.75" customHeight="1">
      <c r="A32" s="319"/>
      <c r="B32" s="62"/>
      <c r="C32" s="62"/>
      <c r="D32" s="320"/>
      <c r="E32" s="62"/>
      <c r="F32" s="62"/>
      <c r="G32" s="62"/>
      <c r="H32" s="315">
        <f t="shared" si="3"/>
        <v>0</v>
      </c>
      <c r="I32" s="321"/>
      <c r="J32" s="62"/>
      <c r="K32" s="62"/>
      <c r="L32" s="62"/>
      <c r="M32" s="315">
        <f t="shared" si="1"/>
        <v>0</v>
      </c>
      <c r="N32" s="322"/>
      <c r="O32" s="323">
        <f t="shared" si="2"/>
        <v>0</v>
      </c>
      <c r="Q32" s="96" t="s">
        <v>159</v>
      </c>
      <c r="R32" s="97">
        <v>150000</v>
      </c>
    </row>
    <row r="33" spans="1:18" ht="18.75" customHeight="1">
      <c r="A33" s="319"/>
      <c r="B33" s="62"/>
      <c r="C33" s="62"/>
      <c r="D33" s="320"/>
      <c r="E33" s="62"/>
      <c r="F33" s="62"/>
      <c r="G33" s="62"/>
      <c r="H33" s="315">
        <f t="shared" si="3"/>
        <v>0</v>
      </c>
      <c r="I33" s="321"/>
      <c r="J33" s="62"/>
      <c r="K33" s="62"/>
      <c r="L33" s="62"/>
      <c r="M33" s="315">
        <f t="shared" si="1"/>
        <v>0</v>
      </c>
      <c r="N33" s="322"/>
      <c r="O33" s="323">
        <f t="shared" si="2"/>
        <v>0</v>
      </c>
      <c r="Q33" s="96" t="s">
        <v>160</v>
      </c>
      <c r="R33" s="97">
        <v>75000</v>
      </c>
    </row>
    <row r="34" spans="1:18" ht="18.75" customHeight="1" thickBot="1">
      <c r="A34" s="319"/>
      <c r="B34" s="62"/>
      <c r="C34" s="62"/>
      <c r="D34" s="320"/>
      <c r="E34" s="62"/>
      <c r="F34" s="62"/>
      <c r="G34" s="62"/>
      <c r="H34" s="315">
        <f t="shared" si="3"/>
        <v>0</v>
      </c>
      <c r="I34" s="321"/>
      <c r="J34" s="62"/>
      <c r="K34" s="62"/>
      <c r="L34" s="62"/>
      <c r="M34" s="315">
        <f t="shared" si="1"/>
        <v>0</v>
      </c>
      <c r="N34" s="322"/>
      <c r="O34" s="323">
        <f t="shared" si="2"/>
        <v>0</v>
      </c>
      <c r="Q34" s="100" t="s">
        <v>161</v>
      </c>
      <c r="R34" s="101">
        <v>25000</v>
      </c>
    </row>
    <row r="35" spans="1:15" ht="18.75" customHeight="1">
      <c r="A35" s="319"/>
      <c r="B35" s="62"/>
      <c r="C35" s="62"/>
      <c r="D35" s="320"/>
      <c r="E35" s="62"/>
      <c r="F35" s="62"/>
      <c r="G35" s="62"/>
      <c r="H35" s="315">
        <f t="shared" si="3"/>
        <v>0</v>
      </c>
      <c r="I35" s="321"/>
      <c r="J35" s="62"/>
      <c r="K35" s="62"/>
      <c r="L35" s="62"/>
      <c r="M35" s="315">
        <f t="shared" si="1"/>
        <v>0</v>
      </c>
      <c r="N35" s="322"/>
      <c r="O35" s="323">
        <f t="shared" si="2"/>
        <v>0</v>
      </c>
    </row>
    <row r="36" spans="1:18" ht="18.75" customHeight="1">
      <c r="A36" s="319"/>
      <c r="B36" s="62"/>
      <c r="C36" s="62"/>
      <c r="D36" s="320"/>
      <c r="E36" s="62"/>
      <c r="F36" s="62"/>
      <c r="G36" s="62"/>
      <c r="H36" s="315">
        <f t="shared" si="3"/>
        <v>0</v>
      </c>
      <c r="I36" s="321"/>
      <c r="J36" s="62"/>
      <c r="K36" s="62"/>
      <c r="L36" s="62"/>
      <c r="M36" s="315">
        <f t="shared" si="1"/>
        <v>0</v>
      </c>
      <c r="N36" s="322"/>
      <c r="O36" s="323">
        <f t="shared" si="2"/>
        <v>0</v>
      </c>
      <c r="Q36" s="541" t="s">
        <v>225</v>
      </c>
      <c r="R36" s="542"/>
    </row>
    <row r="37" spans="1:18" ht="18.75" customHeight="1">
      <c r="A37" s="319"/>
      <c r="B37" s="62"/>
      <c r="C37" s="62"/>
      <c r="D37" s="320"/>
      <c r="E37" s="62"/>
      <c r="F37" s="62"/>
      <c r="G37" s="62"/>
      <c r="H37" s="315">
        <f t="shared" si="3"/>
        <v>0</v>
      </c>
      <c r="I37" s="321"/>
      <c r="J37" s="62"/>
      <c r="K37" s="62"/>
      <c r="L37" s="62"/>
      <c r="M37" s="315">
        <f t="shared" si="1"/>
        <v>0</v>
      </c>
      <c r="N37" s="322"/>
      <c r="O37" s="323">
        <f t="shared" si="2"/>
        <v>0</v>
      </c>
      <c r="Q37" s="542"/>
      <c r="R37" s="542"/>
    </row>
    <row r="38" spans="1:18" ht="18.75" customHeight="1">
      <c r="A38" s="319"/>
      <c r="B38" s="62"/>
      <c r="C38" s="62"/>
      <c r="D38" s="320"/>
      <c r="E38" s="62"/>
      <c r="F38" s="62"/>
      <c r="G38" s="62"/>
      <c r="H38" s="315">
        <f t="shared" si="3"/>
        <v>0</v>
      </c>
      <c r="I38" s="321"/>
      <c r="J38" s="62"/>
      <c r="K38" s="62"/>
      <c r="L38" s="62"/>
      <c r="M38" s="315">
        <f t="shared" si="1"/>
        <v>0</v>
      </c>
      <c r="N38" s="322"/>
      <c r="O38" s="323">
        <f t="shared" si="2"/>
        <v>0</v>
      </c>
      <c r="Q38" s="542"/>
      <c r="R38" s="542"/>
    </row>
    <row r="39" spans="1:18" ht="18.75" customHeight="1">
      <c r="A39" s="319"/>
      <c r="B39" s="62"/>
      <c r="C39" s="62"/>
      <c r="D39" s="320"/>
      <c r="E39" s="62"/>
      <c r="F39" s="62"/>
      <c r="G39" s="62"/>
      <c r="H39" s="315">
        <f t="shared" si="3"/>
        <v>0</v>
      </c>
      <c r="I39" s="321"/>
      <c r="J39" s="62"/>
      <c r="K39" s="62"/>
      <c r="L39" s="62"/>
      <c r="M39" s="315">
        <f t="shared" si="1"/>
        <v>0</v>
      </c>
      <c r="N39" s="324"/>
      <c r="O39" s="323">
        <f t="shared" si="2"/>
        <v>0</v>
      </c>
      <c r="Q39" s="542"/>
      <c r="R39" s="542"/>
    </row>
    <row r="40" spans="1:18" ht="18.75" customHeight="1" thickBot="1">
      <c r="A40" s="325"/>
      <c r="B40" s="326"/>
      <c r="C40" s="326"/>
      <c r="D40" s="327"/>
      <c r="E40" s="326"/>
      <c r="F40" s="326"/>
      <c r="G40" s="326"/>
      <c r="H40" s="315">
        <f t="shared" si="3"/>
        <v>0</v>
      </c>
      <c r="I40" s="328"/>
      <c r="J40" s="326"/>
      <c r="K40" s="326"/>
      <c r="L40" s="326"/>
      <c r="M40" s="315">
        <f t="shared" si="1"/>
        <v>0</v>
      </c>
      <c r="N40" s="329"/>
      <c r="O40" s="330">
        <f t="shared" si="2"/>
        <v>0</v>
      </c>
      <c r="Q40" s="2"/>
      <c r="R40" s="2"/>
    </row>
    <row r="41" spans="1:18" ht="18.75" customHeight="1" thickBot="1">
      <c r="A41" s="79"/>
      <c r="B41" s="286"/>
      <c r="C41" s="286"/>
      <c r="D41" s="286"/>
      <c r="E41" s="525" t="s">
        <v>120</v>
      </c>
      <c r="F41" s="526"/>
      <c r="G41" s="331">
        <f>SUM(G8:G40)</f>
        <v>0</v>
      </c>
      <c r="H41" s="332">
        <f>SUM(H8:H40)</f>
        <v>0</v>
      </c>
      <c r="I41" s="79"/>
      <c r="J41" s="286"/>
      <c r="K41" s="286"/>
      <c r="L41" s="286"/>
      <c r="M41" s="333">
        <f>SUM(M8:M40)</f>
        <v>0</v>
      </c>
      <c r="N41" s="79" t="s">
        <v>65</v>
      </c>
      <c r="O41" s="334">
        <f>SUM(O8:O40)</f>
        <v>0</v>
      </c>
      <c r="Q41" s="536" t="s">
        <v>234</v>
      </c>
      <c r="R41" s="537"/>
    </row>
    <row r="42" spans="1:20" ht="11.25" customHeight="1">
      <c r="A42" s="535" t="s">
        <v>27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2"/>
      <c r="P42" s="2"/>
      <c r="Q42" s="537"/>
      <c r="R42" s="537"/>
      <c r="S42" s="2"/>
      <c r="T42" s="2"/>
    </row>
    <row r="43" spans="1:20" ht="11.25" customHeight="1">
      <c r="A43" s="535" t="s">
        <v>28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2"/>
      <c r="P43" s="2"/>
      <c r="Q43" s="537"/>
      <c r="R43" s="537"/>
      <c r="S43" s="2"/>
      <c r="T43" s="2"/>
    </row>
    <row r="44" spans="1:20" ht="11.25" customHeight="1">
      <c r="A44" s="535" t="s">
        <v>112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2"/>
      <c r="P44" s="2"/>
      <c r="Q44" s="537"/>
      <c r="R44" s="537"/>
      <c r="S44" s="2"/>
      <c r="T44" s="2"/>
    </row>
    <row r="45" spans="1:20" ht="11.25" customHeight="1">
      <c r="A45" s="535" t="s">
        <v>29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2"/>
      <c r="P45" s="2"/>
      <c r="Q45" s="537"/>
      <c r="R45" s="537"/>
      <c r="S45" s="2"/>
      <c r="T45" s="2"/>
    </row>
    <row r="46" spans="1:20" ht="11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"/>
      <c r="P46" s="2"/>
      <c r="Q46" s="537"/>
      <c r="R46" s="537"/>
      <c r="S46" s="2"/>
      <c r="T46" s="2"/>
    </row>
    <row r="47" spans="1:20" ht="14.25" thickBot="1">
      <c r="A47" s="521" t="s">
        <v>23</v>
      </c>
      <c r="B47" s="521"/>
      <c r="C47" s="521"/>
      <c r="D47" s="521"/>
      <c r="K47" s="2"/>
      <c r="L47" s="2"/>
      <c r="M47" s="2"/>
      <c r="N47" s="2"/>
      <c r="O47" s="2"/>
      <c r="P47" s="2"/>
      <c r="S47" s="2"/>
      <c r="T47" s="2"/>
    </row>
    <row r="48" spans="1:15" ht="27.75" customHeight="1">
      <c r="A48" s="30" t="s">
        <v>0</v>
      </c>
      <c r="B48" s="519" t="s">
        <v>1</v>
      </c>
      <c r="C48" s="519" t="s">
        <v>2</v>
      </c>
      <c r="D48" s="522" t="s">
        <v>25</v>
      </c>
      <c r="E48" s="517"/>
      <c r="F48" s="518"/>
      <c r="G48" s="519" t="s">
        <v>3</v>
      </c>
      <c r="H48" s="32" t="s">
        <v>20</v>
      </c>
      <c r="I48" s="516" t="s">
        <v>24</v>
      </c>
      <c r="J48" s="517"/>
      <c r="K48" s="518"/>
      <c r="L48" s="519" t="s">
        <v>3</v>
      </c>
      <c r="M48" s="42" t="s">
        <v>20</v>
      </c>
      <c r="N48" s="43" t="s">
        <v>21</v>
      </c>
      <c r="O48" s="34" t="s">
        <v>67</v>
      </c>
    </row>
    <row r="49" spans="1:15" ht="15" customHeight="1" thickBot="1">
      <c r="A49" s="29" t="s">
        <v>22</v>
      </c>
      <c r="B49" s="520"/>
      <c r="C49" s="520"/>
      <c r="D49" s="3" t="s">
        <v>16</v>
      </c>
      <c r="E49" s="3" t="s">
        <v>17</v>
      </c>
      <c r="F49" s="3" t="s">
        <v>18</v>
      </c>
      <c r="G49" s="520"/>
      <c r="H49" s="31"/>
      <c r="I49" s="4" t="s">
        <v>16</v>
      </c>
      <c r="J49" s="5" t="s">
        <v>17</v>
      </c>
      <c r="K49" s="6" t="s">
        <v>18</v>
      </c>
      <c r="L49" s="520"/>
      <c r="M49" s="54"/>
      <c r="N49" s="55"/>
      <c r="O49" s="33"/>
    </row>
    <row r="50" spans="1:15" ht="13.5">
      <c r="A50" s="7" t="s">
        <v>4</v>
      </c>
      <c r="B50" s="8" t="s">
        <v>5</v>
      </c>
      <c r="C50" s="8" t="s">
        <v>238</v>
      </c>
      <c r="D50" s="9">
        <v>1680</v>
      </c>
      <c r="E50" s="10">
        <v>207</v>
      </c>
      <c r="F50" s="10">
        <v>102</v>
      </c>
      <c r="G50" s="8">
        <v>1</v>
      </c>
      <c r="H50" s="11">
        <f aca="true" t="shared" si="4" ref="H50:H58">ROUND(D50*E50*F50+0.00003,4)*G50/1000000000</f>
        <v>0.03547152</v>
      </c>
      <c r="I50" s="12">
        <v>1800</v>
      </c>
      <c r="J50" s="13">
        <v>210</v>
      </c>
      <c r="K50" s="13">
        <v>105</v>
      </c>
      <c r="L50" s="8">
        <v>1</v>
      </c>
      <c r="M50" s="11">
        <f>ROUND(I50*J50*K50+0.00003,4)*L50/1000000000</f>
        <v>0.03969</v>
      </c>
      <c r="N50" s="196">
        <v>80000</v>
      </c>
      <c r="O50" s="14">
        <f>M50*N50</f>
        <v>3175.2000000000003</v>
      </c>
    </row>
    <row r="51" spans="1:15" ht="13.5">
      <c r="A51" s="15" t="s">
        <v>6</v>
      </c>
      <c r="B51" s="16" t="s">
        <v>7</v>
      </c>
      <c r="C51" s="16" t="s">
        <v>237</v>
      </c>
      <c r="D51" s="17">
        <v>2887.5</v>
      </c>
      <c r="E51" s="18">
        <v>102</v>
      </c>
      <c r="F51" s="18">
        <v>102</v>
      </c>
      <c r="G51" s="16">
        <v>2</v>
      </c>
      <c r="H51" s="11">
        <f t="shared" si="4"/>
        <v>0.0600831</v>
      </c>
      <c r="I51" s="19">
        <v>3000</v>
      </c>
      <c r="J51" s="18">
        <v>105</v>
      </c>
      <c r="K51" s="18">
        <v>105</v>
      </c>
      <c r="L51" s="16">
        <v>2</v>
      </c>
      <c r="M51" s="11">
        <f aca="true" t="shared" si="5" ref="M51:M58">ROUND(I51*J51*K51+0.00003,4)*L51/1000000000</f>
        <v>0.06615</v>
      </c>
      <c r="N51" s="197">
        <v>120000</v>
      </c>
      <c r="O51" s="20">
        <f aca="true" t="shared" si="6" ref="O51:O58">M51*N51</f>
        <v>7938</v>
      </c>
    </row>
    <row r="52" spans="1:15" ht="13.5">
      <c r="A52" s="15" t="s">
        <v>8</v>
      </c>
      <c r="B52" s="16" t="s">
        <v>7</v>
      </c>
      <c r="C52" s="16" t="s">
        <v>235</v>
      </c>
      <c r="D52" s="17">
        <v>1510</v>
      </c>
      <c r="E52" s="18">
        <v>102</v>
      </c>
      <c r="F52" s="18">
        <v>102</v>
      </c>
      <c r="G52" s="16">
        <v>1</v>
      </c>
      <c r="H52" s="11">
        <f t="shared" si="4"/>
        <v>0.01571004</v>
      </c>
      <c r="I52" s="19">
        <v>1800</v>
      </c>
      <c r="J52" s="18">
        <v>105</v>
      </c>
      <c r="K52" s="18">
        <v>105</v>
      </c>
      <c r="L52" s="16">
        <v>1</v>
      </c>
      <c r="M52" s="11">
        <f t="shared" si="5"/>
        <v>0.019845</v>
      </c>
      <c r="N52" s="197">
        <v>110000</v>
      </c>
      <c r="O52" s="20">
        <f t="shared" si="6"/>
        <v>2182.9500000000003</v>
      </c>
    </row>
    <row r="53" spans="1:15" ht="13.5">
      <c r="A53" s="15" t="s">
        <v>9</v>
      </c>
      <c r="B53" s="16" t="s">
        <v>5</v>
      </c>
      <c r="C53" s="16" t="s">
        <v>235</v>
      </c>
      <c r="D53" s="17">
        <v>1215</v>
      </c>
      <c r="E53" s="18">
        <v>87</v>
      </c>
      <c r="F53" s="18">
        <v>12</v>
      </c>
      <c r="G53" s="16">
        <v>10</v>
      </c>
      <c r="H53" s="11">
        <f t="shared" si="4"/>
        <v>0.0126846</v>
      </c>
      <c r="I53" s="19">
        <v>3650</v>
      </c>
      <c r="J53" s="18">
        <v>90</v>
      </c>
      <c r="K53" s="18">
        <v>15</v>
      </c>
      <c r="L53" s="16">
        <v>4</v>
      </c>
      <c r="M53" s="11">
        <f t="shared" si="5"/>
        <v>0.01971</v>
      </c>
      <c r="N53" s="197">
        <v>70000</v>
      </c>
      <c r="O53" s="20">
        <f t="shared" si="6"/>
        <v>1379.6999999999998</v>
      </c>
    </row>
    <row r="54" spans="1:15" ht="13.5">
      <c r="A54" s="15" t="s">
        <v>10</v>
      </c>
      <c r="B54" s="16" t="s">
        <v>5</v>
      </c>
      <c r="C54" s="16" t="s">
        <v>236</v>
      </c>
      <c r="D54" s="17">
        <v>2700</v>
      </c>
      <c r="E54" s="18">
        <v>178</v>
      </c>
      <c r="F54" s="18">
        <v>22</v>
      </c>
      <c r="G54" s="16">
        <v>1</v>
      </c>
      <c r="H54" s="11">
        <f t="shared" si="4"/>
        <v>0.0105732</v>
      </c>
      <c r="I54" s="19">
        <v>3650</v>
      </c>
      <c r="J54" s="18">
        <v>180</v>
      </c>
      <c r="K54" s="18">
        <v>24</v>
      </c>
      <c r="L54" s="16">
        <v>1</v>
      </c>
      <c r="M54" s="11">
        <f t="shared" si="5"/>
        <v>0.015768</v>
      </c>
      <c r="N54" s="197">
        <v>140000</v>
      </c>
      <c r="O54" s="20">
        <f t="shared" si="6"/>
        <v>2207.52</v>
      </c>
    </row>
    <row r="55" spans="1:15" ht="13.5">
      <c r="A55" s="15" t="s">
        <v>11</v>
      </c>
      <c r="B55" s="16" t="s">
        <v>12</v>
      </c>
      <c r="C55" s="16"/>
      <c r="D55" s="17">
        <v>140</v>
      </c>
      <c r="E55" s="18">
        <v>30</v>
      </c>
      <c r="F55" s="18">
        <v>15</v>
      </c>
      <c r="G55" s="16">
        <v>20</v>
      </c>
      <c r="H55" s="11">
        <f t="shared" si="4"/>
        <v>0.00126</v>
      </c>
      <c r="I55" s="19">
        <v>150</v>
      </c>
      <c r="J55" s="18">
        <v>30</v>
      </c>
      <c r="K55" s="18">
        <v>15</v>
      </c>
      <c r="L55" s="16">
        <v>20</v>
      </c>
      <c r="M55" s="11">
        <f t="shared" si="5"/>
        <v>0.00135</v>
      </c>
      <c r="N55" s="197">
        <v>200000</v>
      </c>
      <c r="O55" s="20">
        <f t="shared" si="6"/>
        <v>270</v>
      </c>
    </row>
    <row r="56" spans="1:15" ht="13.5">
      <c r="A56" s="15" t="s">
        <v>13</v>
      </c>
      <c r="B56" s="16" t="s">
        <v>12</v>
      </c>
      <c r="C56" s="16"/>
      <c r="D56" s="17">
        <v>105</v>
      </c>
      <c r="E56" s="18">
        <v>30</v>
      </c>
      <c r="F56" s="18">
        <v>9</v>
      </c>
      <c r="G56" s="16">
        <v>8</v>
      </c>
      <c r="H56" s="11">
        <f t="shared" si="4"/>
        <v>0.0002268</v>
      </c>
      <c r="I56" s="19">
        <v>150</v>
      </c>
      <c r="J56" s="18">
        <v>30</v>
      </c>
      <c r="K56" s="18">
        <v>15</v>
      </c>
      <c r="L56" s="16">
        <v>8</v>
      </c>
      <c r="M56" s="11">
        <f t="shared" si="5"/>
        <v>0.00054</v>
      </c>
      <c r="N56" s="197">
        <v>200000</v>
      </c>
      <c r="O56" s="20">
        <f t="shared" si="6"/>
        <v>108</v>
      </c>
    </row>
    <row r="57" spans="1:15" ht="13.5">
      <c r="A57" s="15" t="s">
        <v>14</v>
      </c>
      <c r="B57" s="16" t="s">
        <v>12</v>
      </c>
      <c r="C57" s="16"/>
      <c r="D57" s="17">
        <v>150</v>
      </c>
      <c r="E57" s="18">
        <v>30</v>
      </c>
      <c r="F57" s="18">
        <v>9</v>
      </c>
      <c r="G57" s="16">
        <v>8</v>
      </c>
      <c r="H57" s="11">
        <f t="shared" si="4"/>
        <v>0.000324</v>
      </c>
      <c r="I57" s="19">
        <v>150</v>
      </c>
      <c r="J57" s="18">
        <v>30</v>
      </c>
      <c r="K57" s="18">
        <v>15</v>
      </c>
      <c r="L57" s="16">
        <v>8</v>
      </c>
      <c r="M57" s="11">
        <f t="shared" si="5"/>
        <v>0.00054</v>
      </c>
      <c r="N57" s="197">
        <v>200000</v>
      </c>
      <c r="O57" s="20">
        <f t="shared" si="6"/>
        <v>108</v>
      </c>
    </row>
    <row r="58" spans="1:15" ht="14.25" thickBot="1">
      <c r="A58" s="21" t="s">
        <v>15</v>
      </c>
      <c r="B58" s="22" t="s">
        <v>12</v>
      </c>
      <c r="C58" s="22"/>
      <c r="D58" s="3">
        <v>105</v>
      </c>
      <c r="E58" s="23">
        <v>15</v>
      </c>
      <c r="F58" s="23">
        <v>15</v>
      </c>
      <c r="G58" s="22">
        <v>2</v>
      </c>
      <c r="H58" s="11">
        <f t="shared" si="4"/>
        <v>4.725E-05</v>
      </c>
      <c r="I58" s="24">
        <v>150</v>
      </c>
      <c r="J58" s="23">
        <v>30</v>
      </c>
      <c r="K58" s="23">
        <v>15</v>
      </c>
      <c r="L58" s="22">
        <v>2</v>
      </c>
      <c r="M58" s="11">
        <f t="shared" si="5"/>
        <v>0.000135</v>
      </c>
      <c r="N58" s="197">
        <v>200000</v>
      </c>
      <c r="O58" s="35">
        <f t="shared" si="6"/>
        <v>27</v>
      </c>
    </row>
    <row r="59" spans="1:15" ht="14.25" thickBot="1">
      <c r="A59" s="25"/>
      <c r="B59" s="26"/>
      <c r="C59" s="26"/>
      <c r="D59" s="26"/>
      <c r="E59" s="532" t="s">
        <v>58</v>
      </c>
      <c r="F59" s="532"/>
      <c r="G59" s="52">
        <f>SUM(G50:G58)</f>
        <v>53</v>
      </c>
      <c r="H59" s="27">
        <f>SUM(H50:H58)</f>
        <v>0.13638051</v>
      </c>
      <c r="I59" s="25"/>
      <c r="J59" s="532"/>
      <c r="K59" s="532"/>
      <c r="L59" s="40"/>
      <c r="M59" s="28">
        <f>SUM(M50:M58)</f>
        <v>0.163728</v>
      </c>
      <c r="N59" s="25" t="s">
        <v>59</v>
      </c>
      <c r="O59" s="51">
        <f>SUM(O50:O58)</f>
        <v>17396.370000000003</v>
      </c>
    </row>
  </sheetData>
  <sheetProtection password="CE4D" sheet="1" objects="1" scenarios="1"/>
  <mergeCells count="34">
    <mergeCell ref="Q41:R46"/>
    <mergeCell ref="R27:R29"/>
    <mergeCell ref="Q36:R39"/>
    <mergeCell ref="I2:K2"/>
    <mergeCell ref="A45:N45"/>
    <mergeCell ref="B2:F2"/>
    <mergeCell ref="R19:R20"/>
    <mergeCell ref="Q27:Q29"/>
    <mergeCell ref="O6:O7"/>
    <mergeCell ref="R13:R14"/>
    <mergeCell ref="E59:F59"/>
    <mergeCell ref="J59:K59"/>
    <mergeCell ref="A4:O4"/>
    <mergeCell ref="B6:B7"/>
    <mergeCell ref="C6:C7"/>
    <mergeCell ref="G6:G7"/>
    <mergeCell ref="D6:F6"/>
    <mergeCell ref="A42:N42"/>
    <mergeCell ref="A43:N43"/>
    <mergeCell ref="A44:N44"/>
    <mergeCell ref="A6:A7"/>
    <mergeCell ref="N6:N7"/>
    <mergeCell ref="E41:F41"/>
    <mergeCell ref="L6:L7"/>
    <mergeCell ref="H6:H7"/>
    <mergeCell ref="M6:M7"/>
    <mergeCell ref="I6:K6"/>
    <mergeCell ref="I48:K48"/>
    <mergeCell ref="L48:L49"/>
    <mergeCell ref="A47:D47"/>
    <mergeCell ref="B48:B49"/>
    <mergeCell ref="C48:C49"/>
    <mergeCell ref="D48:F48"/>
    <mergeCell ref="G48:G49"/>
  </mergeCells>
  <printOptions/>
  <pageMargins left="0.5905511811023623" right="0.1968503937007874" top="0.3937007874015748" bottom="0.5905511811023623" header="0.5118110236220472" footer="0.3937007874015748"/>
  <pageSetup horizontalDpi="300" verticalDpi="300" orientation="portrait" paperSize="9" scale="60" r:id="rId1"/>
  <headerFooter alignWithMargins="0">
    <oddFooter>&amp;C&amp;14 3&amp;R平成21年度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3" width="19.00390625" style="0" customWidth="1"/>
    <col min="4" max="4" width="9.50390625" style="0" customWidth="1"/>
    <col min="5" max="5" width="11.50390625" style="0" customWidth="1"/>
    <col min="6" max="6" width="12.625" style="0" customWidth="1"/>
    <col min="7" max="7" width="10.50390625" style="0" customWidth="1"/>
    <col min="8" max="8" width="17.125" style="202" bestFit="1" customWidth="1"/>
    <col min="10" max="10" width="11.375" style="0" customWidth="1"/>
    <col min="11" max="11" width="10.625" style="0" customWidth="1"/>
    <col min="12" max="12" width="4.125" style="0" customWidth="1"/>
    <col min="13" max="13" width="18.875" style="0" customWidth="1"/>
    <col min="14" max="14" width="19.375" style="0" customWidth="1"/>
  </cols>
  <sheetData>
    <row r="1" spans="8:13" ht="14.25" thickBot="1">
      <c r="H1" s="37"/>
      <c r="I1" s="44"/>
      <c r="J1" s="44"/>
      <c r="K1" s="44"/>
      <c r="L1" s="44"/>
      <c r="M1" s="44"/>
    </row>
    <row r="2" spans="1:12" ht="21.75" customHeight="1" thickBot="1">
      <c r="A2" s="63" t="s">
        <v>130</v>
      </c>
      <c r="B2" s="587">
        <f>'算定シート'!B2</f>
        <v>0</v>
      </c>
      <c r="C2" s="588"/>
      <c r="D2" s="589"/>
      <c r="E2" s="77"/>
      <c r="F2" s="63" t="s">
        <v>131</v>
      </c>
      <c r="G2" s="590">
        <f>'算定シート'!J2</f>
        <v>0</v>
      </c>
      <c r="H2" s="590"/>
      <c r="I2" s="69"/>
      <c r="J2" s="63" t="s">
        <v>193</v>
      </c>
      <c r="K2" s="579" t="s">
        <v>111</v>
      </c>
      <c r="L2" s="579"/>
    </row>
    <row r="3" spans="8:13" ht="18.75" customHeight="1">
      <c r="H3" s="37"/>
      <c r="I3" s="44"/>
      <c r="J3" s="44"/>
      <c r="K3" s="44"/>
      <c r="L3" s="44"/>
      <c r="M3" s="44"/>
    </row>
    <row r="4" spans="1:13" s="170" customFormat="1" ht="20.25" customHeight="1" thickBot="1">
      <c r="A4" s="580" t="s">
        <v>183</v>
      </c>
      <c r="B4" s="580"/>
      <c r="C4" s="580"/>
      <c r="D4" s="41"/>
      <c r="G4" s="171"/>
      <c r="H4" s="557" t="s">
        <v>279</v>
      </c>
      <c r="I4" s="557"/>
      <c r="J4" s="557"/>
      <c r="K4" s="557"/>
      <c r="L4" s="172"/>
      <c r="M4" s="172"/>
    </row>
    <row r="5" spans="1:12" ht="22.5" customHeight="1">
      <c r="A5" s="568" t="s">
        <v>267</v>
      </c>
      <c r="B5" s="569"/>
      <c r="C5" s="554" t="s">
        <v>275</v>
      </c>
      <c r="D5" s="455" t="s">
        <v>276</v>
      </c>
      <c r="E5" s="575" t="s">
        <v>283</v>
      </c>
      <c r="F5" s="554" t="s">
        <v>277</v>
      </c>
      <c r="G5" s="581" t="s">
        <v>67</v>
      </c>
      <c r="H5" s="352" t="s">
        <v>268</v>
      </c>
      <c r="I5" s="455" t="s">
        <v>196</v>
      </c>
      <c r="J5" s="534" t="s">
        <v>278</v>
      </c>
      <c r="K5" s="560" t="s">
        <v>67</v>
      </c>
      <c r="L5" s="44"/>
    </row>
    <row r="6" spans="1:13" ht="28.5" customHeight="1" thickBot="1">
      <c r="A6" s="570"/>
      <c r="B6" s="571"/>
      <c r="C6" s="555"/>
      <c r="D6" s="574"/>
      <c r="E6" s="576"/>
      <c r="F6" s="555"/>
      <c r="G6" s="567"/>
      <c r="H6" s="353"/>
      <c r="I6" s="574"/>
      <c r="J6" s="572"/>
      <c r="K6" s="561"/>
      <c r="M6" t="s">
        <v>165</v>
      </c>
    </row>
    <row r="7" spans="1:14" ht="18.75" customHeight="1" thickBot="1">
      <c r="A7" s="564"/>
      <c r="B7" s="565"/>
      <c r="C7" s="59"/>
      <c r="D7" s="162"/>
      <c r="E7" s="73"/>
      <c r="F7" s="64"/>
      <c r="G7" s="252">
        <f>E7*F7</f>
        <v>0</v>
      </c>
      <c r="H7" s="59"/>
      <c r="I7" s="253"/>
      <c r="J7" s="64"/>
      <c r="K7" s="252">
        <f>I7*J7</f>
        <v>0</v>
      </c>
      <c r="M7" s="56" t="s">
        <v>230</v>
      </c>
      <c r="N7" s="57" t="s">
        <v>227</v>
      </c>
    </row>
    <row r="8" spans="1:14" ht="18.75" customHeight="1">
      <c r="A8" s="562"/>
      <c r="B8" s="563"/>
      <c r="C8" s="59"/>
      <c r="D8" s="163"/>
      <c r="E8" s="73"/>
      <c r="F8" s="60"/>
      <c r="G8" s="254">
        <f aca="true" t="shared" si="0" ref="G8:G33">E8*F8</f>
        <v>0</v>
      </c>
      <c r="H8" s="198"/>
      <c r="I8" s="255"/>
      <c r="J8" s="60"/>
      <c r="K8" s="254">
        <f aca="true" t="shared" si="1" ref="K8:K20">I8*J8</f>
        <v>0</v>
      </c>
      <c r="M8" s="240" t="s">
        <v>162</v>
      </c>
      <c r="N8" s="108">
        <v>100</v>
      </c>
    </row>
    <row r="9" spans="1:14" ht="18.75" customHeight="1">
      <c r="A9" s="562"/>
      <c r="B9" s="563"/>
      <c r="C9" s="59"/>
      <c r="D9" s="163"/>
      <c r="E9" s="73"/>
      <c r="F9" s="60"/>
      <c r="G9" s="254">
        <f t="shared" si="0"/>
        <v>0</v>
      </c>
      <c r="H9" s="198"/>
      <c r="I9" s="255"/>
      <c r="J9" s="60"/>
      <c r="K9" s="254">
        <f t="shared" si="1"/>
        <v>0</v>
      </c>
      <c r="M9" s="241" t="s">
        <v>163</v>
      </c>
      <c r="N9" s="104">
        <v>400</v>
      </c>
    </row>
    <row r="10" spans="1:14" ht="18.75" customHeight="1">
      <c r="A10" s="562"/>
      <c r="B10" s="563"/>
      <c r="C10" s="59"/>
      <c r="D10" s="163"/>
      <c r="E10" s="73"/>
      <c r="F10" s="60"/>
      <c r="G10" s="254">
        <f t="shared" si="0"/>
        <v>0</v>
      </c>
      <c r="H10" s="198"/>
      <c r="I10" s="255"/>
      <c r="J10" s="60"/>
      <c r="K10" s="254">
        <f t="shared" si="1"/>
        <v>0</v>
      </c>
      <c r="M10" s="241" t="s">
        <v>164</v>
      </c>
      <c r="N10" s="104">
        <v>600</v>
      </c>
    </row>
    <row r="11" spans="1:14" ht="18.75" customHeight="1">
      <c r="A11" s="562"/>
      <c r="B11" s="563"/>
      <c r="C11" s="59"/>
      <c r="D11" s="163"/>
      <c r="E11" s="73"/>
      <c r="F11" s="60"/>
      <c r="G11" s="254">
        <f t="shared" si="0"/>
        <v>0</v>
      </c>
      <c r="H11" s="198"/>
      <c r="I11" s="255"/>
      <c r="J11" s="60"/>
      <c r="K11" s="254">
        <f t="shared" si="1"/>
        <v>0</v>
      </c>
      <c r="M11" s="582" t="s">
        <v>228</v>
      </c>
      <c r="N11" s="585">
        <v>800</v>
      </c>
    </row>
    <row r="12" spans="1:14" ht="18.75" customHeight="1">
      <c r="A12" s="562"/>
      <c r="B12" s="563"/>
      <c r="C12" s="59"/>
      <c r="D12" s="163"/>
      <c r="E12" s="73"/>
      <c r="F12" s="60"/>
      <c r="G12" s="254">
        <f t="shared" si="0"/>
        <v>0</v>
      </c>
      <c r="H12" s="198"/>
      <c r="I12" s="255"/>
      <c r="J12" s="60"/>
      <c r="K12" s="254">
        <f t="shared" si="1"/>
        <v>0</v>
      </c>
      <c r="M12" s="583"/>
      <c r="N12" s="586"/>
    </row>
    <row r="13" spans="1:14" ht="18.75" customHeight="1" thickBot="1">
      <c r="A13" s="562"/>
      <c r="B13" s="563"/>
      <c r="C13" s="198"/>
      <c r="D13" s="163"/>
      <c r="E13" s="73"/>
      <c r="F13" s="60"/>
      <c r="G13" s="254">
        <f t="shared" si="0"/>
        <v>0</v>
      </c>
      <c r="H13" s="198"/>
      <c r="I13" s="255"/>
      <c r="J13" s="60"/>
      <c r="K13" s="254">
        <f t="shared" si="1"/>
        <v>0</v>
      </c>
      <c r="M13" s="584"/>
      <c r="N13" s="586"/>
    </row>
    <row r="14" spans="1:14" ht="18.75" customHeight="1">
      <c r="A14" s="562"/>
      <c r="B14" s="563"/>
      <c r="C14" s="198"/>
      <c r="D14" s="163"/>
      <c r="E14" s="73"/>
      <c r="F14" s="60"/>
      <c r="G14" s="254">
        <f t="shared" si="0"/>
        <v>0</v>
      </c>
      <c r="H14" s="198"/>
      <c r="I14" s="255"/>
      <c r="J14" s="60"/>
      <c r="K14" s="254">
        <f t="shared" si="1"/>
        <v>0</v>
      </c>
      <c r="M14" s="168"/>
      <c r="N14" s="194"/>
    </row>
    <row r="15" spans="1:14" ht="18.75" customHeight="1" thickBot="1">
      <c r="A15" s="562"/>
      <c r="B15" s="563"/>
      <c r="C15" s="198"/>
      <c r="D15" s="163"/>
      <c r="E15" s="73"/>
      <c r="F15" s="60"/>
      <c r="G15" s="254">
        <f t="shared" si="0"/>
        <v>0</v>
      </c>
      <c r="H15" s="198"/>
      <c r="I15" s="255"/>
      <c r="J15" s="60"/>
      <c r="K15" s="254">
        <f t="shared" si="1"/>
        <v>0</v>
      </c>
      <c r="M15" s="103" t="s">
        <v>145</v>
      </c>
      <c r="N15" s="195"/>
    </row>
    <row r="16" spans="1:14" ht="18.75" customHeight="1" thickBot="1">
      <c r="A16" s="562"/>
      <c r="B16" s="563"/>
      <c r="C16" s="198"/>
      <c r="D16" s="163"/>
      <c r="E16" s="73"/>
      <c r="F16" s="60"/>
      <c r="G16" s="254">
        <f t="shared" si="0"/>
        <v>0</v>
      </c>
      <c r="H16" s="198"/>
      <c r="I16" s="255"/>
      <c r="J16" s="60"/>
      <c r="K16" s="254">
        <f t="shared" si="1"/>
        <v>0</v>
      </c>
      <c r="M16" s="56" t="s">
        <v>229</v>
      </c>
      <c r="N16" s="57" t="s">
        <v>166</v>
      </c>
    </row>
    <row r="17" spans="1:14" ht="18.75" customHeight="1">
      <c r="A17" s="562"/>
      <c r="B17" s="563"/>
      <c r="C17" s="198"/>
      <c r="D17" s="163"/>
      <c r="E17" s="73"/>
      <c r="F17" s="60"/>
      <c r="G17" s="254">
        <f t="shared" si="0"/>
        <v>0</v>
      </c>
      <c r="H17" s="198"/>
      <c r="I17" s="255"/>
      <c r="J17" s="60"/>
      <c r="K17" s="254">
        <f t="shared" si="1"/>
        <v>0</v>
      </c>
      <c r="M17" s="99" t="s">
        <v>139</v>
      </c>
      <c r="N17" s="105" t="s">
        <v>167</v>
      </c>
    </row>
    <row r="18" spans="1:14" ht="18.75" customHeight="1">
      <c r="A18" s="562"/>
      <c r="B18" s="563"/>
      <c r="C18" s="198"/>
      <c r="D18" s="163"/>
      <c r="E18" s="73"/>
      <c r="F18" s="60"/>
      <c r="G18" s="254">
        <f t="shared" si="0"/>
        <v>0</v>
      </c>
      <c r="H18" s="198"/>
      <c r="I18" s="255"/>
      <c r="J18" s="60"/>
      <c r="K18" s="254">
        <f t="shared" si="1"/>
        <v>0</v>
      </c>
      <c r="M18" s="96" t="s">
        <v>140</v>
      </c>
      <c r="N18" s="106" t="s">
        <v>167</v>
      </c>
    </row>
    <row r="19" spans="1:15" ht="18.75" customHeight="1">
      <c r="A19" s="562"/>
      <c r="B19" s="563"/>
      <c r="C19" s="198"/>
      <c r="D19" s="163"/>
      <c r="E19" s="73"/>
      <c r="F19" s="60"/>
      <c r="G19" s="254">
        <f t="shared" si="0"/>
        <v>0</v>
      </c>
      <c r="H19" s="198"/>
      <c r="I19" s="255"/>
      <c r="J19" s="60"/>
      <c r="K19" s="254">
        <f t="shared" si="1"/>
        <v>0</v>
      </c>
      <c r="L19" s="44"/>
      <c r="M19" s="96" t="s">
        <v>141</v>
      </c>
      <c r="N19" s="106" t="s">
        <v>167</v>
      </c>
      <c r="O19" s="44"/>
    </row>
    <row r="20" spans="1:14" ht="18.75" customHeight="1">
      <c r="A20" s="562"/>
      <c r="B20" s="563"/>
      <c r="C20" s="198"/>
      <c r="D20" s="163"/>
      <c r="E20" s="73"/>
      <c r="F20" s="60"/>
      <c r="G20" s="254">
        <f t="shared" si="0"/>
        <v>0</v>
      </c>
      <c r="H20" s="198"/>
      <c r="I20" s="255"/>
      <c r="J20" s="60"/>
      <c r="K20" s="254">
        <f t="shared" si="1"/>
        <v>0</v>
      </c>
      <c r="M20" s="96" t="s">
        <v>142</v>
      </c>
      <c r="N20" s="106" t="s">
        <v>168</v>
      </c>
    </row>
    <row r="21" spans="1:14" ht="18.75" customHeight="1">
      <c r="A21" s="562"/>
      <c r="B21" s="563"/>
      <c r="C21" s="198"/>
      <c r="D21" s="163"/>
      <c r="E21" s="73"/>
      <c r="F21" s="60"/>
      <c r="G21" s="254">
        <f t="shared" si="0"/>
        <v>0</v>
      </c>
      <c r="H21" s="198"/>
      <c r="I21" s="255"/>
      <c r="J21" s="60"/>
      <c r="K21" s="254">
        <f aca="true" t="shared" si="2" ref="K21:K33">I21*J21</f>
        <v>0</v>
      </c>
      <c r="M21" s="96" t="s">
        <v>143</v>
      </c>
      <c r="N21" s="106" t="s">
        <v>167</v>
      </c>
    </row>
    <row r="22" spans="1:14" ht="18.75" customHeight="1" thickBot="1">
      <c r="A22" s="562"/>
      <c r="B22" s="563"/>
      <c r="C22" s="198"/>
      <c r="D22" s="163"/>
      <c r="E22" s="73"/>
      <c r="F22" s="60"/>
      <c r="G22" s="254">
        <f t="shared" si="0"/>
        <v>0</v>
      </c>
      <c r="H22" s="198"/>
      <c r="I22" s="255"/>
      <c r="J22" s="60"/>
      <c r="K22" s="254">
        <f t="shared" si="2"/>
        <v>0</v>
      </c>
      <c r="M22" s="100" t="s">
        <v>144</v>
      </c>
      <c r="N22" s="107" t="s">
        <v>169</v>
      </c>
    </row>
    <row r="23" spans="1:11" ht="18.75" customHeight="1">
      <c r="A23" s="562"/>
      <c r="B23" s="563"/>
      <c r="C23" s="198"/>
      <c r="D23" s="163"/>
      <c r="E23" s="73"/>
      <c r="F23" s="60"/>
      <c r="G23" s="254">
        <f t="shared" si="0"/>
        <v>0</v>
      </c>
      <c r="H23" s="198"/>
      <c r="I23" s="255"/>
      <c r="J23" s="60"/>
      <c r="K23" s="254">
        <f t="shared" si="2"/>
        <v>0</v>
      </c>
    </row>
    <row r="24" spans="1:11" ht="18.75" customHeight="1">
      <c r="A24" s="562"/>
      <c r="B24" s="563"/>
      <c r="C24" s="198"/>
      <c r="D24" s="163"/>
      <c r="E24" s="73"/>
      <c r="F24" s="60"/>
      <c r="G24" s="254">
        <f t="shared" si="0"/>
        <v>0</v>
      </c>
      <c r="H24" s="198"/>
      <c r="I24" s="255"/>
      <c r="J24" s="60"/>
      <c r="K24" s="254">
        <f t="shared" si="2"/>
        <v>0</v>
      </c>
    </row>
    <row r="25" spans="1:11" ht="18.75" customHeight="1">
      <c r="A25" s="562"/>
      <c r="B25" s="563"/>
      <c r="C25" s="198"/>
      <c r="D25" s="163"/>
      <c r="E25" s="73"/>
      <c r="F25" s="60"/>
      <c r="G25" s="254">
        <f t="shared" si="0"/>
        <v>0</v>
      </c>
      <c r="H25" s="198"/>
      <c r="I25" s="255"/>
      <c r="J25" s="60"/>
      <c r="K25" s="254">
        <f t="shared" si="2"/>
        <v>0</v>
      </c>
    </row>
    <row r="26" spans="1:11" ht="18.75" customHeight="1">
      <c r="A26" s="562"/>
      <c r="B26" s="563"/>
      <c r="C26" s="198"/>
      <c r="D26" s="163"/>
      <c r="E26" s="73"/>
      <c r="F26" s="60"/>
      <c r="G26" s="254">
        <f t="shared" si="0"/>
        <v>0</v>
      </c>
      <c r="H26" s="198"/>
      <c r="I26" s="255"/>
      <c r="J26" s="60"/>
      <c r="K26" s="254">
        <f t="shared" si="2"/>
        <v>0</v>
      </c>
    </row>
    <row r="27" spans="1:11" ht="18.75" customHeight="1">
      <c r="A27" s="562"/>
      <c r="B27" s="563"/>
      <c r="C27" s="198"/>
      <c r="D27" s="163"/>
      <c r="E27" s="73"/>
      <c r="F27" s="60"/>
      <c r="G27" s="254">
        <f t="shared" si="0"/>
        <v>0</v>
      </c>
      <c r="H27" s="198"/>
      <c r="I27" s="255"/>
      <c r="J27" s="60"/>
      <c r="K27" s="254">
        <f t="shared" si="2"/>
        <v>0</v>
      </c>
    </row>
    <row r="28" spans="1:11" ht="18.75" customHeight="1">
      <c r="A28" s="562"/>
      <c r="B28" s="563"/>
      <c r="C28" s="198"/>
      <c r="D28" s="163"/>
      <c r="E28" s="73"/>
      <c r="F28" s="60"/>
      <c r="G28" s="254">
        <f t="shared" si="0"/>
        <v>0</v>
      </c>
      <c r="H28" s="198"/>
      <c r="I28" s="255"/>
      <c r="J28" s="60"/>
      <c r="K28" s="254">
        <f t="shared" si="2"/>
        <v>0</v>
      </c>
    </row>
    <row r="29" spans="1:11" ht="18.75" customHeight="1">
      <c r="A29" s="562"/>
      <c r="B29" s="563"/>
      <c r="C29" s="198"/>
      <c r="D29" s="163"/>
      <c r="E29" s="73"/>
      <c r="F29" s="60"/>
      <c r="G29" s="254">
        <f t="shared" si="0"/>
        <v>0</v>
      </c>
      <c r="H29" s="198"/>
      <c r="I29" s="255"/>
      <c r="J29" s="60"/>
      <c r="K29" s="254">
        <f t="shared" si="2"/>
        <v>0</v>
      </c>
    </row>
    <row r="30" spans="1:11" ht="18.75" customHeight="1">
      <c r="A30" s="562"/>
      <c r="B30" s="563"/>
      <c r="C30" s="198"/>
      <c r="D30" s="163"/>
      <c r="E30" s="73"/>
      <c r="F30" s="60"/>
      <c r="G30" s="254">
        <f t="shared" si="0"/>
        <v>0</v>
      </c>
      <c r="H30" s="198"/>
      <c r="I30" s="255"/>
      <c r="J30" s="60"/>
      <c r="K30" s="254">
        <f t="shared" si="2"/>
        <v>0</v>
      </c>
    </row>
    <row r="31" spans="1:11" ht="18.75" customHeight="1">
      <c r="A31" s="562"/>
      <c r="B31" s="563"/>
      <c r="C31" s="198"/>
      <c r="D31" s="163"/>
      <c r="E31" s="73"/>
      <c r="F31" s="60"/>
      <c r="G31" s="254">
        <f t="shared" si="0"/>
        <v>0</v>
      </c>
      <c r="H31" s="198"/>
      <c r="I31" s="255"/>
      <c r="J31" s="60"/>
      <c r="K31" s="254">
        <f t="shared" si="2"/>
        <v>0</v>
      </c>
    </row>
    <row r="32" spans="1:11" ht="18.75" customHeight="1">
      <c r="A32" s="577"/>
      <c r="B32" s="578"/>
      <c r="C32" s="198"/>
      <c r="D32" s="163"/>
      <c r="E32" s="73"/>
      <c r="F32" s="60"/>
      <c r="G32" s="254">
        <f t="shared" si="0"/>
        <v>0</v>
      </c>
      <c r="H32" s="198"/>
      <c r="I32" s="255"/>
      <c r="J32" s="60"/>
      <c r="K32" s="254">
        <f t="shared" si="2"/>
        <v>0</v>
      </c>
    </row>
    <row r="33" spans="1:13" ht="18.75" customHeight="1" thickBot="1">
      <c r="A33" s="558"/>
      <c r="B33" s="559"/>
      <c r="C33" s="199"/>
      <c r="D33" s="243"/>
      <c r="E33" s="244"/>
      <c r="F33" s="245"/>
      <c r="G33" s="254">
        <f t="shared" si="0"/>
        <v>0</v>
      </c>
      <c r="H33" s="199"/>
      <c r="I33" s="256"/>
      <c r="J33" s="245"/>
      <c r="K33" s="257">
        <f t="shared" si="2"/>
        <v>0</v>
      </c>
      <c r="M33" s="44"/>
    </row>
    <row r="34" spans="1:11" ht="34.5" customHeight="1" thickBot="1">
      <c r="A34" s="77"/>
      <c r="B34" s="77"/>
      <c r="C34" s="74" t="s">
        <v>201</v>
      </c>
      <c r="D34" s="258">
        <f>SUM(D7:D33)</f>
        <v>0</v>
      </c>
      <c r="E34" s="267">
        <f>SUM(E7:E33)</f>
        <v>0</v>
      </c>
      <c r="F34" s="233" t="s">
        <v>202</v>
      </c>
      <c r="G34" s="259">
        <f>SUM(G7:G33)</f>
        <v>0</v>
      </c>
      <c r="H34" s="200"/>
      <c r="I34" s="200"/>
      <c r="J34" s="242" t="s">
        <v>281</v>
      </c>
      <c r="K34" s="260">
        <f>SUM(K7:K20)</f>
        <v>0</v>
      </c>
    </row>
    <row r="35" spans="1:11" ht="15.75" customHeight="1">
      <c r="A35" s="81"/>
      <c r="B35" s="81"/>
      <c r="C35" s="220"/>
      <c r="D35" s="234"/>
      <c r="E35" s="235"/>
      <c r="F35" s="236"/>
      <c r="G35" s="237"/>
      <c r="H35" s="238"/>
      <c r="I35" s="239"/>
      <c r="J35" s="236"/>
      <c r="K35" s="237"/>
    </row>
    <row r="36" spans="1:7" ht="18.75" customHeight="1">
      <c r="A36" s="573" t="s">
        <v>282</v>
      </c>
      <c r="B36" s="573"/>
      <c r="C36" s="573"/>
      <c r="D36" s="573"/>
      <c r="E36" s="573"/>
      <c r="F36" s="573"/>
      <c r="G36" s="573"/>
    </row>
    <row r="37" spans="1:12" s="160" customFormat="1" ht="18.75" customHeight="1">
      <c r="A37" s="151" t="s">
        <v>270</v>
      </c>
      <c r="B37" s="151"/>
      <c r="C37" s="151"/>
      <c r="D37" s="151"/>
      <c r="E37" s="151"/>
      <c r="F37" s="151"/>
      <c r="G37" s="148"/>
      <c r="H37" s="201"/>
      <c r="J37" s="161"/>
      <c r="K37" s="161"/>
      <c r="L37" s="161"/>
    </row>
    <row r="38" spans="1:11" s="160" customFormat="1" ht="18.75" customHeight="1">
      <c r="A38" s="556" t="s">
        <v>271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</row>
    <row r="39" spans="1:11" ht="18.75" customHeight="1">
      <c r="A39" s="556" t="s">
        <v>272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</row>
    <row r="40" spans="1:11" ht="18.75" customHeight="1">
      <c r="A40" s="556" t="s">
        <v>273</v>
      </c>
      <c r="B40" s="556"/>
      <c r="C40" s="556"/>
      <c r="D40" s="556"/>
      <c r="E40" s="556"/>
      <c r="F40" s="556"/>
      <c r="G40" s="556"/>
      <c r="H40" s="556"/>
      <c r="I40" s="556"/>
      <c r="J40" s="556"/>
      <c r="K40" s="556"/>
    </row>
    <row r="41" spans="1:4" ht="18.75" customHeight="1">
      <c r="A41" s="556" t="s">
        <v>274</v>
      </c>
      <c r="B41" s="556"/>
      <c r="C41" s="556"/>
      <c r="D41" s="556"/>
    </row>
    <row r="42" spans="1:4" ht="18.75" customHeight="1">
      <c r="A42" s="151"/>
      <c r="B42" s="151"/>
      <c r="C42" s="151"/>
      <c r="D42" s="151"/>
    </row>
    <row r="43" spans="1:13" s="81" customFormat="1" ht="18.75" customHeight="1" thickBot="1">
      <c r="A43" s="177" t="s">
        <v>303</v>
      </c>
      <c r="H43" s="557" t="s">
        <v>279</v>
      </c>
      <c r="I43" s="557"/>
      <c r="J43" s="557"/>
      <c r="K43" s="557"/>
      <c r="M43" s="203"/>
    </row>
    <row r="44" spans="1:13" ht="24.75" customHeight="1">
      <c r="A44" s="568" t="s">
        <v>267</v>
      </c>
      <c r="B44" s="569"/>
      <c r="C44" s="554" t="s">
        <v>275</v>
      </c>
      <c r="D44" s="455" t="s">
        <v>276</v>
      </c>
      <c r="E44" s="575" t="s">
        <v>284</v>
      </c>
      <c r="F44" s="554" t="s">
        <v>277</v>
      </c>
      <c r="G44" s="566" t="s">
        <v>67</v>
      </c>
      <c r="H44" s="352" t="s">
        <v>268</v>
      </c>
      <c r="I44" s="455" t="s">
        <v>196</v>
      </c>
      <c r="J44" s="534" t="s">
        <v>278</v>
      </c>
      <c r="K44" s="560" t="s">
        <v>67</v>
      </c>
      <c r="M44" s="39"/>
    </row>
    <row r="45" spans="1:14" ht="24.75" customHeight="1" thickBot="1">
      <c r="A45" s="570"/>
      <c r="B45" s="571"/>
      <c r="C45" s="555"/>
      <c r="D45" s="574"/>
      <c r="E45" s="576"/>
      <c r="F45" s="555"/>
      <c r="G45" s="567"/>
      <c r="H45" s="353"/>
      <c r="I45" s="574"/>
      <c r="J45" s="572"/>
      <c r="K45" s="561"/>
      <c r="L45" s="39"/>
      <c r="N45" s="39"/>
    </row>
    <row r="46" spans="1:14" ht="18.75" customHeight="1">
      <c r="A46" s="564" t="s">
        <v>239</v>
      </c>
      <c r="B46" s="565"/>
      <c r="C46" s="59" t="s">
        <v>240</v>
      </c>
      <c r="D46" s="162">
        <v>1</v>
      </c>
      <c r="E46" s="73">
        <v>0.25</v>
      </c>
      <c r="F46" s="64">
        <v>100</v>
      </c>
      <c r="G46" s="252">
        <f aca="true" t="shared" si="3" ref="G46:G79">E46*F46</f>
        <v>25</v>
      </c>
      <c r="H46" s="59" t="s">
        <v>241</v>
      </c>
      <c r="I46" s="261">
        <v>2</v>
      </c>
      <c r="J46" s="64">
        <v>100</v>
      </c>
      <c r="K46" s="252">
        <f aca="true" t="shared" si="4" ref="K46:K75">I46*J46</f>
        <v>200</v>
      </c>
      <c r="L46" s="39"/>
      <c r="N46" s="39"/>
    </row>
    <row r="47" spans="1:11" ht="18.75" customHeight="1">
      <c r="A47" s="562"/>
      <c r="B47" s="563"/>
      <c r="C47" s="198"/>
      <c r="D47" s="163"/>
      <c r="E47" s="73"/>
      <c r="F47" s="60"/>
      <c r="G47" s="254">
        <f t="shared" si="3"/>
        <v>0</v>
      </c>
      <c r="H47" s="198" t="s">
        <v>242</v>
      </c>
      <c r="I47" s="261">
        <v>1</v>
      </c>
      <c r="J47" s="64">
        <v>100</v>
      </c>
      <c r="K47" s="254">
        <f t="shared" si="4"/>
        <v>100</v>
      </c>
    </row>
    <row r="48" spans="1:11" ht="18.75" customHeight="1">
      <c r="A48" s="562"/>
      <c r="B48" s="563"/>
      <c r="C48" s="198"/>
      <c r="D48" s="163"/>
      <c r="E48" s="73"/>
      <c r="F48" s="60"/>
      <c r="G48" s="254">
        <f t="shared" si="3"/>
        <v>0</v>
      </c>
      <c r="H48" s="198" t="s">
        <v>243</v>
      </c>
      <c r="I48" s="261">
        <v>1</v>
      </c>
      <c r="J48" s="64">
        <v>100</v>
      </c>
      <c r="K48" s="254">
        <f t="shared" si="4"/>
        <v>100</v>
      </c>
    </row>
    <row r="49" spans="1:11" ht="18.75" customHeight="1">
      <c r="A49" s="562"/>
      <c r="B49" s="563"/>
      <c r="C49" s="198"/>
      <c r="D49" s="163"/>
      <c r="E49" s="73"/>
      <c r="F49" s="60"/>
      <c r="G49" s="254">
        <f t="shared" si="3"/>
        <v>0</v>
      </c>
      <c r="H49" s="198" t="s">
        <v>244</v>
      </c>
      <c r="I49" s="261">
        <v>35</v>
      </c>
      <c r="J49" s="64">
        <v>100</v>
      </c>
      <c r="K49" s="254">
        <f t="shared" si="4"/>
        <v>3500</v>
      </c>
    </row>
    <row r="50" spans="1:11" ht="18.75" customHeight="1">
      <c r="A50" s="562"/>
      <c r="B50" s="563"/>
      <c r="C50" s="198"/>
      <c r="D50" s="163"/>
      <c r="E50" s="73"/>
      <c r="F50" s="60"/>
      <c r="G50" s="254">
        <f t="shared" si="3"/>
        <v>0</v>
      </c>
      <c r="H50" s="198" t="s">
        <v>245</v>
      </c>
      <c r="I50" s="261">
        <v>80</v>
      </c>
      <c r="J50" s="64">
        <v>5</v>
      </c>
      <c r="K50" s="254">
        <f t="shared" si="4"/>
        <v>400</v>
      </c>
    </row>
    <row r="51" spans="1:11" ht="18.75" customHeight="1">
      <c r="A51" s="229"/>
      <c r="B51" s="230"/>
      <c r="C51" s="198"/>
      <c r="D51" s="163"/>
      <c r="E51" s="73"/>
      <c r="F51" s="60"/>
      <c r="G51" s="254">
        <f t="shared" si="3"/>
        <v>0</v>
      </c>
      <c r="H51" s="198"/>
      <c r="I51" s="261"/>
      <c r="J51" s="64"/>
      <c r="K51" s="254">
        <f t="shared" si="4"/>
        <v>0</v>
      </c>
    </row>
    <row r="52" spans="1:11" ht="18.75" customHeight="1">
      <c r="A52" s="562" t="s">
        <v>246</v>
      </c>
      <c r="B52" s="563"/>
      <c r="C52" s="198" t="s">
        <v>240</v>
      </c>
      <c r="D52" s="163">
        <v>1</v>
      </c>
      <c r="E52" s="73">
        <v>0.08</v>
      </c>
      <c r="F52" s="60">
        <v>100</v>
      </c>
      <c r="G52" s="254">
        <f t="shared" si="3"/>
        <v>8</v>
      </c>
      <c r="H52" s="198" t="s">
        <v>247</v>
      </c>
      <c r="I52" s="261">
        <v>6</v>
      </c>
      <c r="J52" s="64">
        <v>100</v>
      </c>
      <c r="K52" s="254">
        <f t="shared" si="4"/>
        <v>600</v>
      </c>
    </row>
    <row r="53" spans="1:11" ht="18.75" customHeight="1">
      <c r="A53" s="562"/>
      <c r="B53" s="563"/>
      <c r="C53" s="198"/>
      <c r="D53" s="163"/>
      <c r="E53" s="73"/>
      <c r="F53" s="60"/>
      <c r="G53" s="254">
        <f t="shared" si="3"/>
        <v>0</v>
      </c>
      <c r="H53" s="198" t="s">
        <v>248</v>
      </c>
      <c r="I53" s="261">
        <v>10</v>
      </c>
      <c r="J53" s="64">
        <v>100</v>
      </c>
      <c r="K53" s="254">
        <f t="shared" si="4"/>
        <v>1000</v>
      </c>
    </row>
    <row r="54" spans="1:11" ht="18.75" customHeight="1">
      <c r="A54" s="229"/>
      <c r="B54" s="230"/>
      <c r="C54" s="198"/>
      <c r="D54" s="163"/>
      <c r="E54" s="73"/>
      <c r="F54" s="60"/>
      <c r="G54" s="254">
        <f t="shared" si="3"/>
        <v>0</v>
      </c>
      <c r="H54" s="198"/>
      <c r="I54" s="261"/>
      <c r="J54" s="64"/>
      <c r="K54" s="254">
        <f t="shared" si="4"/>
        <v>0</v>
      </c>
    </row>
    <row r="55" spans="1:11" ht="18.75" customHeight="1">
      <c r="A55" s="562" t="s">
        <v>249</v>
      </c>
      <c r="B55" s="563"/>
      <c r="C55" s="198" t="s">
        <v>240</v>
      </c>
      <c r="D55" s="163">
        <v>1</v>
      </c>
      <c r="E55" s="73">
        <v>0.08</v>
      </c>
      <c r="F55" s="60">
        <v>100</v>
      </c>
      <c r="G55" s="254">
        <f t="shared" si="3"/>
        <v>8</v>
      </c>
      <c r="H55" s="198" t="s">
        <v>247</v>
      </c>
      <c r="I55" s="261">
        <v>4</v>
      </c>
      <c r="J55" s="64">
        <v>100</v>
      </c>
      <c r="K55" s="254">
        <f t="shared" si="4"/>
        <v>400</v>
      </c>
    </row>
    <row r="56" spans="1:11" ht="18.75" customHeight="1">
      <c r="A56" s="562"/>
      <c r="B56" s="563"/>
      <c r="C56" s="198"/>
      <c r="D56" s="163"/>
      <c r="E56" s="73"/>
      <c r="F56" s="60"/>
      <c r="G56" s="254">
        <f t="shared" si="3"/>
        <v>0</v>
      </c>
      <c r="H56" s="198" t="s">
        <v>248</v>
      </c>
      <c r="I56" s="261">
        <v>10</v>
      </c>
      <c r="J56" s="64">
        <v>100</v>
      </c>
      <c r="K56" s="254">
        <f t="shared" si="4"/>
        <v>1000</v>
      </c>
    </row>
    <row r="57" spans="1:11" ht="18.75" customHeight="1">
      <c r="A57" s="229"/>
      <c r="B57" s="230"/>
      <c r="C57" s="198"/>
      <c r="D57" s="163"/>
      <c r="E57" s="73"/>
      <c r="F57" s="60"/>
      <c r="G57" s="254">
        <f t="shared" si="3"/>
        <v>0</v>
      </c>
      <c r="H57" s="198"/>
      <c r="I57" s="261"/>
      <c r="J57" s="64"/>
      <c r="K57" s="254">
        <f t="shared" si="4"/>
        <v>0</v>
      </c>
    </row>
    <row r="58" spans="1:11" ht="18.75" customHeight="1">
      <c r="A58" s="562" t="s">
        <v>250</v>
      </c>
      <c r="B58" s="563"/>
      <c r="C58" s="198" t="s">
        <v>240</v>
      </c>
      <c r="D58" s="163">
        <v>1</v>
      </c>
      <c r="E58" s="204">
        <v>0.06</v>
      </c>
      <c r="F58" s="60">
        <v>100</v>
      </c>
      <c r="G58" s="254">
        <f t="shared" si="3"/>
        <v>6</v>
      </c>
      <c r="H58" s="198" t="s">
        <v>247</v>
      </c>
      <c r="I58" s="261">
        <v>10</v>
      </c>
      <c r="J58" s="64">
        <v>100</v>
      </c>
      <c r="K58" s="254">
        <f t="shared" si="4"/>
        <v>1000</v>
      </c>
    </row>
    <row r="59" spans="1:11" ht="18.75" customHeight="1">
      <c r="A59" s="562"/>
      <c r="B59" s="563"/>
      <c r="C59" s="198"/>
      <c r="D59" s="163"/>
      <c r="E59" s="204"/>
      <c r="F59" s="60"/>
      <c r="G59" s="254">
        <f t="shared" si="3"/>
        <v>0</v>
      </c>
      <c r="H59" s="198" t="s">
        <v>251</v>
      </c>
      <c r="I59" s="261">
        <v>1</v>
      </c>
      <c r="J59" s="64">
        <v>100</v>
      </c>
      <c r="K59" s="254">
        <f t="shared" si="4"/>
        <v>100</v>
      </c>
    </row>
    <row r="60" spans="1:11" ht="18.75" customHeight="1">
      <c r="A60" s="562"/>
      <c r="B60" s="563"/>
      <c r="C60" s="163"/>
      <c r="D60" s="248"/>
      <c r="E60" s="249"/>
      <c r="F60" s="250"/>
      <c r="G60" s="254">
        <f t="shared" si="3"/>
        <v>0</v>
      </c>
      <c r="H60" s="251" t="s">
        <v>140</v>
      </c>
      <c r="I60" s="262">
        <v>8</v>
      </c>
      <c r="J60" s="64">
        <v>100</v>
      </c>
      <c r="K60" s="254">
        <f t="shared" si="4"/>
        <v>800</v>
      </c>
    </row>
    <row r="61" spans="1:11" ht="18.75" customHeight="1">
      <c r="A61" s="229"/>
      <c r="B61" s="230"/>
      <c r="C61" s="163"/>
      <c r="D61" s="248"/>
      <c r="E61" s="249"/>
      <c r="F61" s="250"/>
      <c r="G61" s="254">
        <f t="shared" si="3"/>
        <v>0</v>
      </c>
      <c r="H61" s="251"/>
      <c r="I61" s="262"/>
      <c r="J61" s="64"/>
      <c r="K61" s="254">
        <f t="shared" si="4"/>
        <v>0</v>
      </c>
    </row>
    <row r="62" spans="1:11" ht="18.75" customHeight="1">
      <c r="A62" s="562" t="s">
        <v>292</v>
      </c>
      <c r="B62" s="563"/>
      <c r="C62" s="198" t="s">
        <v>240</v>
      </c>
      <c r="D62" s="248">
        <v>2</v>
      </c>
      <c r="E62" s="249">
        <v>2.56</v>
      </c>
      <c r="F62" s="250">
        <v>100</v>
      </c>
      <c r="G62" s="254">
        <f t="shared" si="3"/>
        <v>256</v>
      </c>
      <c r="H62" s="251" t="s">
        <v>293</v>
      </c>
      <c r="I62" s="262"/>
      <c r="J62" s="64"/>
      <c r="K62" s="254">
        <f t="shared" si="4"/>
        <v>0</v>
      </c>
    </row>
    <row r="63" spans="1:11" ht="18.75" customHeight="1">
      <c r="A63" s="562"/>
      <c r="B63" s="563"/>
      <c r="C63" s="163"/>
      <c r="D63" s="248"/>
      <c r="E63" s="249"/>
      <c r="F63" s="250"/>
      <c r="G63" s="254">
        <f t="shared" si="3"/>
        <v>0</v>
      </c>
      <c r="H63" s="251" t="s">
        <v>294</v>
      </c>
      <c r="I63" s="262">
        <v>3</v>
      </c>
      <c r="J63" s="64">
        <v>100</v>
      </c>
      <c r="K63" s="254">
        <f t="shared" si="4"/>
        <v>300</v>
      </c>
    </row>
    <row r="64" spans="1:11" ht="18.75" customHeight="1">
      <c r="A64" s="562"/>
      <c r="B64" s="563"/>
      <c r="C64" s="163"/>
      <c r="D64" s="248"/>
      <c r="E64" s="249"/>
      <c r="F64" s="250"/>
      <c r="G64" s="254">
        <f t="shared" si="3"/>
        <v>0</v>
      </c>
      <c r="H64" s="251" t="s">
        <v>296</v>
      </c>
      <c r="I64" s="262">
        <v>12</v>
      </c>
      <c r="J64" s="64">
        <v>100</v>
      </c>
      <c r="K64" s="254">
        <f t="shared" si="4"/>
        <v>1200</v>
      </c>
    </row>
    <row r="65" spans="1:11" ht="18.75" customHeight="1">
      <c r="A65" s="562"/>
      <c r="B65" s="563"/>
      <c r="C65" s="163"/>
      <c r="D65" s="248"/>
      <c r="E65" s="249"/>
      <c r="F65" s="250"/>
      <c r="G65" s="254">
        <f t="shared" si="3"/>
        <v>0</v>
      </c>
      <c r="H65" s="251" t="s">
        <v>295</v>
      </c>
      <c r="I65" s="262">
        <v>7</v>
      </c>
      <c r="J65" s="64">
        <v>100</v>
      </c>
      <c r="K65" s="254">
        <f t="shared" si="4"/>
        <v>700</v>
      </c>
    </row>
    <row r="66" spans="1:11" ht="18.75" customHeight="1">
      <c r="A66" s="562"/>
      <c r="B66" s="563"/>
      <c r="C66" s="163"/>
      <c r="D66" s="248"/>
      <c r="E66" s="249"/>
      <c r="F66" s="250"/>
      <c r="G66" s="254">
        <f t="shared" si="3"/>
        <v>0</v>
      </c>
      <c r="H66" s="251" t="s">
        <v>298</v>
      </c>
      <c r="I66" s="262">
        <v>2</v>
      </c>
      <c r="J66" s="64">
        <v>100</v>
      </c>
      <c r="K66" s="254">
        <f t="shared" si="4"/>
        <v>200</v>
      </c>
    </row>
    <row r="67" spans="1:11" ht="18.75" customHeight="1">
      <c r="A67" s="562"/>
      <c r="B67" s="563"/>
      <c r="C67" s="163"/>
      <c r="D67" s="248"/>
      <c r="E67" s="249"/>
      <c r="F67" s="250"/>
      <c r="G67" s="254">
        <f t="shared" si="3"/>
        <v>0</v>
      </c>
      <c r="H67" s="251" t="s">
        <v>297</v>
      </c>
      <c r="I67" s="262">
        <v>320</v>
      </c>
      <c r="J67" s="64">
        <v>5</v>
      </c>
      <c r="K67" s="254">
        <f t="shared" si="4"/>
        <v>1600</v>
      </c>
    </row>
    <row r="68" spans="1:11" ht="18.75" customHeight="1">
      <c r="A68" s="229"/>
      <c r="B68" s="230"/>
      <c r="C68" s="163"/>
      <c r="D68" s="248"/>
      <c r="E68" s="249"/>
      <c r="F68" s="250"/>
      <c r="G68" s="254">
        <f t="shared" si="3"/>
        <v>0</v>
      </c>
      <c r="H68" s="251"/>
      <c r="I68" s="262"/>
      <c r="J68" s="64"/>
      <c r="K68" s="254">
        <f t="shared" si="4"/>
        <v>0</v>
      </c>
    </row>
    <row r="69" spans="1:11" ht="18.75" customHeight="1">
      <c r="A69" s="562" t="s">
        <v>290</v>
      </c>
      <c r="B69" s="563"/>
      <c r="C69" s="198" t="s">
        <v>240</v>
      </c>
      <c r="D69" s="248">
        <v>2</v>
      </c>
      <c r="E69" s="249">
        <v>1.6</v>
      </c>
      <c r="F69" s="250">
        <v>100</v>
      </c>
      <c r="G69" s="254">
        <f t="shared" si="3"/>
        <v>160</v>
      </c>
      <c r="H69" s="264" t="s">
        <v>285</v>
      </c>
      <c r="I69" s="255"/>
      <c r="J69" s="60"/>
      <c r="K69" s="254">
        <f t="shared" si="4"/>
        <v>0</v>
      </c>
    </row>
    <row r="70" spans="1:11" ht="18.75" customHeight="1">
      <c r="A70" s="562"/>
      <c r="B70" s="563"/>
      <c r="C70" s="163"/>
      <c r="D70" s="248"/>
      <c r="E70" s="249"/>
      <c r="F70" s="250"/>
      <c r="G70" s="254">
        <f t="shared" si="3"/>
        <v>0</v>
      </c>
      <c r="H70" s="198" t="s">
        <v>286</v>
      </c>
      <c r="I70" s="255">
        <v>2</v>
      </c>
      <c r="J70" s="60">
        <v>100</v>
      </c>
      <c r="K70" s="254">
        <f t="shared" si="4"/>
        <v>200</v>
      </c>
    </row>
    <row r="71" spans="1:11" ht="18.75" customHeight="1">
      <c r="A71" s="562"/>
      <c r="B71" s="563"/>
      <c r="C71" s="163"/>
      <c r="D71" s="248"/>
      <c r="E71" s="249"/>
      <c r="F71" s="250"/>
      <c r="G71" s="254">
        <f t="shared" si="3"/>
        <v>0</v>
      </c>
      <c r="H71" s="198" t="s">
        <v>287</v>
      </c>
      <c r="I71" s="255">
        <v>2</v>
      </c>
      <c r="J71" s="60">
        <v>100</v>
      </c>
      <c r="K71" s="254">
        <f t="shared" si="4"/>
        <v>200</v>
      </c>
    </row>
    <row r="72" spans="1:11" ht="18.75" customHeight="1">
      <c r="A72" s="562"/>
      <c r="B72" s="563"/>
      <c r="C72" s="163"/>
      <c r="D72" s="248"/>
      <c r="E72" s="249"/>
      <c r="F72" s="250"/>
      <c r="G72" s="254">
        <f t="shared" si="3"/>
        <v>0</v>
      </c>
      <c r="H72" s="198" t="s">
        <v>288</v>
      </c>
      <c r="I72" s="255">
        <v>3</v>
      </c>
      <c r="J72" s="60">
        <v>100</v>
      </c>
      <c r="K72" s="254">
        <f t="shared" si="4"/>
        <v>300</v>
      </c>
    </row>
    <row r="73" spans="1:11" ht="18.75" customHeight="1">
      <c r="A73" s="562"/>
      <c r="B73" s="563"/>
      <c r="C73" s="163"/>
      <c r="D73" s="248"/>
      <c r="E73" s="249"/>
      <c r="F73" s="250"/>
      <c r="G73" s="254">
        <f t="shared" si="3"/>
        <v>0</v>
      </c>
      <c r="H73" s="198" t="s">
        <v>289</v>
      </c>
      <c r="I73" s="255">
        <v>2</v>
      </c>
      <c r="J73" s="60">
        <v>100</v>
      </c>
      <c r="K73" s="254">
        <f t="shared" si="4"/>
        <v>200</v>
      </c>
    </row>
    <row r="74" spans="1:11" ht="18.75" customHeight="1">
      <c r="A74" s="562"/>
      <c r="B74" s="563"/>
      <c r="C74" s="163"/>
      <c r="D74" s="248"/>
      <c r="E74" s="249"/>
      <c r="F74" s="250"/>
      <c r="G74" s="254">
        <f t="shared" si="3"/>
        <v>0</v>
      </c>
      <c r="H74" s="198" t="s">
        <v>245</v>
      </c>
      <c r="I74" s="255">
        <v>102</v>
      </c>
      <c r="J74" s="60">
        <v>5</v>
      </c>
      <c r="K74" s="254">
        <f t="shared" si="4"/>
        <v>510</v>
      </c>
    </row>
    <row r="75" spans="1:11" ht="18.75" customHeight="1">
      <c r="A75" s="229"/>
      <c r="B75" s="230"/>
      <c r="C75" s="163"/>
      <c r="D75" s="248"/>
      <c r="E75" s="249"/>
      <c r="F75" s="250"/>
      <c r="G75" s="254">
        <f t="shared" si="3"/>
        <v>0</v>
      </c>
      <c r="H75" s="251"/>
      <c r="I75" s="265"/>
      <c r="J75" s="64"/>
      <c r="K75" s="254">
        <f t="shared" si="4"/>
        <v>0</v>
      </c>
    </row>
    <row r="76" spans="1:11" ht="30" customHeight="1">
      <c r="A76" s="591" t="s">
        <v>300</v>
      </c>
      <c r="B76" s="592"/>
      <c r="C76" s="59" t="s">
        <v>299</v>
      </c>
      <c r="D76" s="248">
        <v>20</v>
      </c>
      <c r="E76" s="249">
        <v>1.17</v>
      </c>
      <c r="F76" s="250">
        <v>800</v>
      </c>
      <c r="G76" s="254">
        <f t="shared" si="3"/>
        <v>936</v>
      </c>
      <c r="H76" s="251"/>
      <c r="I76" s="262"/>
      <c r="J76" s="64"/>
      <c r="K76" s="254">
        <f aca="true" t="shared" si="5" ref="K76:K85">I76*J76</f>
        <v>0</v>
      </c>
    </row>
    <row r="77" spans="1:11" ht="18.75" customHeight="1">
      <c r="A77" s="229"/>
      <c r="B77" s="230"/>
      <c r="C77" s="198"/>
      <c r="D77" s="248"/>
      <c r="E77" s="249"/>
      <c r="F77" s="250"/>
      <c r="G77" s="254">
        <f t="shared" si="3"/>
        <v>0</v>
      </c>
      <c r="H77" s="251"/>
      <c r="I77" s="262"/>
      <c r="J77" s="64"/>
      <c r="K77" s="254">
        <f t="shared" si="5"/>
        <v>0</v>
      </c>
    </row>
    <row r="78" spans="1:11" ht="18.75" customHeight="1">
      <c r="A78" s="562" t="s">
        <v>291</v>
      </c>
      <c r="B78" s="563"/>
      <c r="C78" s="59" t="s">
        <v>299</v>
      </c>
      <c r="D78" s="248">
        <v>10</v>
      </c>
      <c r="E78" s="249">
        <v>0.5</v>
      </c>
      <c r="F78" s="250">
        <v>800</v>
      </c>
      <c r="G78" s="254">
        <f t="shared" si="3"/>
        <v>400</v>
      </c>
      <c r="H78" s="251"/>
      <c r="I78" s="262"/>
      <c r="J78" s="64"/>
      <c r="K78" s="254">
        <f t="shared" si="5"/>
        <v>0</v>
      </c>
    </row>
    <row r="79" spans="1:11" ht="18.75" customHeight="1">
      <c r="A79" s="246"/>
      <c r="B79" s="247"/>
      <c r="C79" s="59"/>
      <c r="D79" s="248"/>
      <c r="E79" s="249"/>
      <c r="F79" s="250"/>
      <c r="G79" s="254">
        <f t="shared" si="3"/>
        <v>0</v>
      </c>
      <c r="H79" s="251"/>
      <c r="I79" s="262"/>
      <c r="J79" s="64"/>
      <c r="K79" s="254">
        <f t="shared" si="5"/>
        <v>0</v>
      </c>
    </row>
    <row r="80" spans="1:11" ht="18.75" customHeight="1">
      <c r="A80" s="562" t="s">
        <v>301</v>
      </c>
      <c r="B80" s="563"/>
      <c r="C80" s="59" t="s">
        <v>299</v>
      </c>
      <c r="D80" s="163">
        <v>50</v>
      </c>
      <c r="E80" s="73">
        <v>1</v>
      </c>
      <c r="F80" s="311">
        <v>800</v>
      </c>
      <c r="G80" s="312">
        <f aca="true" t="shared" si="6" ref="G80:G85">E80*F80</f>
        <v>800</v>
      </c>
      <c r="H80" s="251"/>
      <c r="I80" s="262"/>
      <c r="J80" s="64"/>
      <c r="K80" s="254">
        <f t="shared" si="5"/>
        <v>0</v>
      </c>
    </row>
    <row r="81" spans="1:11" ht="18.75" customHeight="1">
      <c r="A81" s="562" t="s">
        <v>302</v>
      </c>
      <c r="B81" s="563"/>
      <c r="C81" s="59" t="s">
        <v>299</v>
      </c>
      <c r="D81" s="163"/>
      <c r="E81" s="73">
        <v>1.65</v>
      </c>
      <c r="F81" s="311">
        <v>800</v>
      </c>
      <c r="G81" s="312">
        <f t="shared" si="6"/>
        <v>1320</v>
      </c>
      <c r="H81" s="251"/>
      <c r="I81" s="262"/>
      <c r="J81" s="64"/>
      <c r="K81" s="254">
        <f t="shared" si="5"/>
        <v>0</v>
      </c>
    </row>
    <row r="82" spans="1:11" ht="18.75" customHeight="1">
      <c r="A82" s="562"/>
      <c r="B82" s="563"/>
      <c r="C82" s="59"/>
      <c r="D82" s="163"/>
      <c r="E82" s="73"/>
      <c r="F82" s="311"/>
      <c r="G82" s="312">
        <f t="shared" si="6"/>
        <v>0</v>
      </c>
      <c r="H82" s="251"/>
      <c r="I82" s="262"/>
      <c r="J82" s="64"/>
      <c r="K82" s="254">
        <f t="shared" si="5"/>
        <v>0</v>
      </c>
    </row>
    <row r="83" spans="1:11" ht="18.75" customHeight="1">
      <c r="A83" s="246"/>
      <c r="B83" s="247"/>
      <c r="C83" s="248"/>
      <c r="D83" s="248"/>
      <c r="E83" s="249"/>
      <c r="F83" s="250"/>
      <c r="G83" s="254">
        <f t="shared" si="6"/>
        <v>0</v>
      </c>
      <c r="H83" s="251"/>
      <c r="I83" s="262"/>
      <c r="J83" s="64"/>
      <c r="K83" s="254">
        <f t="shared" si="5"/>
        <v>0</v>
      </c>
    </row>
    <row r="84" spans="1:11" ht="18.75" customHeight="1">
      <c r="A84" s="246"/>
      <c r="B84" s="247"/>
      <c r="C84" s="248"/>
      <c r="D84" s="248"/>
      <c r="E84" s="249"/>
      <c r="F84" s="250"/>
      <c r="G84" s="254">
        <f t="shared" si="6"/>
        <v>0</v>
      </c>
      <c r="H84" s="251"/>
      <c r="I84" s="262"/>
      <c r="J84" s="64"/>
      <c r="K84" s="254">
        <f t="shared" si="5"/>
        <v>0</v>
      </c>
    </row>
    <row r="85" spans="1:11" ht="18.75" customHeight="1" thickBot="1">
      <c r="A85" s="558"/>
      <c r="B85" s="559"/>
      <c r="C85" s="199"/>
      <c r="D85" s="243"/>
      <c r="E85" s="244"/>
      <c r="F85" s="245"/>
      <c r="G85" s="254">
        <f t="shared" si="6"/>
        <v>0</v>
      </c>
      <c r="H85" s="205"/>
      <c r="I85" s="263"/>
      <c r="J85" s="64"/>
      <c r="K85" s="254">
        <f t="shared" si="5"/>
        <v>0</v>
      </c>
    </row>
    <row r="86" spans="1:11" ht="27.75" thickBot="1">
      <c r="A86" s="77"/>
      <c r="B86" s="77"/>
      <c r="C86" s="74" t="s">
        <v>201</v>
      </c>
      <c r="D86" s="258">
        <f>SUM(D46:D85)</f>
        <v>88</v>
      </c>
      <c r="E86" s="267">
        <f>SUM(E46:E85)</f>
        <v>8.950000000000001</v>
      </c>
      <c r="F86" s="233" t="s">
        <v>202</v>
      </c>
      <c r="G86" s="259">
        <f>SUM(G46:G85)</f>
        <v>3919</v>
      </c>
      <c r="H86" s="200"/>
      <c r="I86" s="200"/>
      <c r="J86" s="266" t="s">
        <v>280</v>
      </c>
      <c r="K86" s="259">
        <f>SUM(K46:K53)</f>
        <v>5900</v>
      </c>
    </row>
  </sheetData>
  <sheetProtection password="CE4D" sheet="1" objects="1" scenarios="1"/>
  <mergeCells count="90">
    <mergeCell ref="A80:B80"/>
    <mergeCell ref="A81:B81"/>
    <mergeCell ref="A82:B82"/>
    <mergeCell ref="A62:B62"/>
    <mergeCell ref="A67:B67"/>
    <mergeCell ref="A64:B64"/>
    <mergeCell ref="A63:B63"/>
    <mergeCell ref="A65:B65"/>
    <mergeCell ref="A66:B66"/>
    <mergeCell ref="A74:B74"/>
    <mergeCell ref="A69:B69"/>
    <mergeCell ref="A76:B76"/>
    <mergeCell ref="A60:B60"/>
    <mergeCell ref="A78:B78"/>
    <mergeCell ref="A70:B70"/>
    <mergeCell ref="A71:B71"/>
    <mergeCell ref="A72:B72"/>
    <mergeCell ref="A73:B73"/>
    <mergeCell ref="N11:N13"/>
    <mergeCell ref="B2:D2"/>
    <mergeCell ref="G2:H2"/>
    <mergeCell ref="A13:B13"/>
    <mergeCell ref="J5:J6"/>
    <mergeCell ref="K5:K6"/>
    <mergeCell ref="C5:C6"/>
    <mergeCell ref="H5:H6"/>
    <mergeCell ref="A10:B10"/>
    <mergeCell ref="A11:B11"/>
    <mergeCell ref="M11:M13"/>
    <mergeCell ref="A14:B14"/>
    <mergeCell ref="A15:B15"/>
    <mergeCell ref="A23:B23"/>
    <mergeCell ref="A16:B16"/>
    <mergeCell ref="A17:B17"/>
    <mergeCell ref="A18:B18"/>
    <mergeCell ref="A4:C4"/>
    <mergeCell ref="I5:I6"/>
    <mergeCell ref="D5:D6"/>
    <mergeCell ref="G5:G6"/>
    <mergeCell ref="E5:E6"/>
    <mergeCell ref="F5:F6"/>
    <mergeCell ref="A5:B6"/>
    <mergeCell ref="K2:L2"/>
    <mergeCell ref="H4:K4"/>
    <mergeCell ref="A41:D41"/>
    <mergeCell ref="A39:K39"/>
    <mergeCell ref="A38:K38"/>
    <mergeCell ref="A12:B12"/>
    <mergeCell ref="A19:B19"/>
    <mergeCell ref="A20:B20"/>
    <mergeCell ref="A21:B21"/>
    <mergeCell ref="A22:B22"/>
    <mergeCell ref="A7:B7"/>
    <mergeCell ref="A32:B32"/>
    <mergeCell ref="A8:B8"/>
    <mergeCell ref="A9:B9"/>
    <mergeCell ref="A24:B24"/>
    <mergeCell ref="A25:B25"/>
    <mergeCell ref="A26:B26"/>
    <mergeCell ref="A28:B28"/>
    <mergeCell ref="A33:B33"/>
    <mergeCell ref="A27:B27"/>
    <mergeCell ref="J44:J45"/>
    <mergeCell ref="A29:B29"/>
    <mergeCell ref="A30:B30"/>
    <mergeCell ref="A31:B31"/>
    <mergeCell ref="A36:G36"/>
    <mergeCell ref="I44:I45"/>
    <mergeCell ref="D44:D45"/>
    <mergeCell ref="E44:E45"/>
    <mergeCell ref="G44:G45"/>
    <mergeCell ref="A59:B59"/>
    <mergeCell ref="H44:H45"/>
    <mergeCell ref="A52:B52"/>
    <mergeCell ref="A50:B50"/>
    <mergeCell ref="A44:B45"/>
    <mergeCell ref="C44:C45"/>
    <mergeCell ref="A58:B58"/>
    <mergeCell ref="A56:B56"/>
    <mergeCell ref="A55:B55"/>
    <mergeCell ref="F44:F45"/>
    <mergeCell ref="A40:K40"/>
    <mergeCell ref="H43:K43"/>
    <mergeCell ref="A85:B85"/>
    <mergeCell ref="K44:K45"/>
    <mergeCell ref="A53:B53"/>
    <mergeCell ref="A46:B46"/>
    <mergeCell ref="A47:B47"/>
    <mergeCell ref="A48:B48"/>
    <mergeCell ref="A49:B49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4" r:id="rId1"/>
  <headerFooter alignWithMargins="0">
    <oddFooter>&amp;C&amp;14 4&amp;R&amp;10
&amp;11平成21年度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12.375" style="0" customWidth="1"/>
    <col min="3" max="3" width="12.50390625" style="0" customWidth="1"/>
    <col min="4" max="5" width="6.125" style="0" customWidth="1"/>
    <col min="6" max="6" width="10.625" style="0" customWidth="1"/>
    <col min="7" max="7" width="9.875" style="0" customWidth="1"/>
    <col min="8" max="8" width="10.125" style="0" customWidth="1"/>
    <col min="9" max="9" width="13.375" style="0" customWidth="1"/>
    <col min="10" max="10" width="8.625" style="0" customWidth="1"/>
    <col min="11" max="11" width="15.875" style="0" customWidth="1"/>
    <col min="12" max="12" width="6.375" style="0" customWidth="1"/>
    <col min="13" max="13" width="8.125" style="0" customWidth="1"/>
    <col min="14" max="15" width="5.625" style="0" customWidth="1"/>
  </cols>
  <sheetData>
    <row r="1" ht="14.25" thickBot="1"/>
    <row r="2" spans="1:10" ht="21.75" customHeight="1" thickBot="1">
      <c r="A2" s="63" t="s">
        <v>130</v>
      </c>
      <c r="B2" s="587">
        <f>'算定シート'!B2</f>
        <v>0</v>
      </c>
      <c r="C2" s="588"/>
      <c r="D2" s="589"/>
      <c r="E2" s="78"/>
      <c r="F2" s="63" t="s">
        <v>131</v>
      </c>
      <c r="G2" s="543">
        <f>'算定シート'!J2</f>
        <v>0</v>
      </c>
      <c r="H2" s="544"/>
      <c r="I2" s="545"/>
      <c r="J2" s="38"/>
    </row>
    <row r="3" ht="14.25" thickBot="1"/>
    <row r="4" spans="1:11" ht="27.75" customHeight="1" thickBot="1">
      <c r="A4" s="533" t="s">
        <v>184</v>
      </c>
      <c r="B4" s="533"/>
      <c r="C4" s="533"/>
      <c r="D4" s="533"/>
      <c r="E4" s="533"/>
      <c r="F4" s="533"/>
      <c r="G4" s="533"/>
      <c r="H4" s="533"/>
      <c r="I4" s="63" t="s">
        <v>193</v>
      </c>
      <c r="J4" s="579" t="s">
        <v>111</v>
      </c>
      <c r="K4" s="579"/>
    </row>
    <row r="5" spans="4:10" ht="7.5" customHeight="1" thickBot="1">
      <c r="D5" s="1"/>
      <c r="E5" s="1"/>
      <c r="F5" s="1"/>
      <c r="J5" s="66"/>
    </row>
    <row r="6" spans="1:11" ht="22.5" customHeight="1">
      <c r="A6" s="352" t="s">
        <v>0</v>
      </c>
      <c r="B6" s="455" t="s">
        <v>30</v>
      </c>
      <c r="C6" s="455" t="s">
        <v>31</v>
      </c>
      <c r="D6" s="406" t="s">
        <v>221</v>
      </c>
      <c r="E6" s="407"/>
      <c r="F6" s="408"/>
      <c r="G6" s="613" t="s">
        <v>209</v>
      </c>
      <c r="H6" s="613"/>
      <c r="I6" s="455" t="s">
        <v>210</v>
      </c>
      <c r="J6" s="455" t="s">
        <v>60</v>
      </c>
      <c r="K6" s="609" t="s">
        <v>32</v>
      </c>
    </row>
    <row r="7" spans="1:11" ht="22.5" customHeight="1" thickBot="1">
      <c r="A7" s="353"/>
      <c r="B7" s="574"/>
      <c r="C7" s="574"/>
      <c r="D7" s="418"/>
      <c r="E7" s="419"/>
      <c r="F7" s="420"/>
      <c r="G7" s="115" t="s">
        <v>33</v>
      </c>
      <c r="H7" s="118" t="s">
        <v>211</v>
      </c>
      <c r="I7" s="574"/>
      <c r="J7" s="340"/>
      <c r="K7" s="528"/>
    </row>
    <row r="8" spans="1:11" ht="24" customHeight="1">
      <c r="A8" s="268"/>
      <c r="B8" s="269"/>
      <c r="C8" s="269"/>
      <c r="D8" s="610"/>
      <c r="E8" s="611"/>
      <c r="F8" s="612"/>
      <c r="G8" s="270"/>
      <c r="H8" s="271"/>
      <c r="I8" s="272"/>
      <c r="J8" s="273">
        <f>IF(H8="",G8*I8,H8*I8)</f>
        <v>0</v>
      </c>
      <c r="K8" s="274"/>
    </row>
    <row r="9" spans="1:11" ht="24" customHeight="1">
      <c r="A9" s="231"/>
      <c r="B9" s="275"/>
      <c r="C9" s="275"/>
      <c r="D9" s="606"/>
      <c r="E9" s="607"/>
      <c r="F9" s="608"/>
      <c r="G9" s="276"/>
      <c r="H9" s="277"/>
      <c r="I9" s="278"/>
      <c r="J9" s="273">
        <f aca="true" t="shared" si="0" ref="J9:J25">IF(H9="",G9*I9,H9*I9)</f>
        <v>0</v>
      </c>
      <c r="K9" s="141"/>
    </row>
    <row r="10" spans="1:11" ht="24" customHeight="1">
      <c r="A10" s="231"/>
      <c r="B10" s="275"/>
      <c r="C10" s="275"/>
      <c r="D10" s="606"/>
      <c r="E10" s="607"/>
      <c r="F10" s="608"/>
      <c r="G10" s="276"/>
      <c r="H10" s="277"/>
      <c r="I10" s="278"/>
      <c r="J10" s="273">
        <f t="shared" si="0"/>
        <v>0</v>
      </c>
      <c r="K10" s="141"/>
    </row>
    <row r="11" spans="1:11" ht="24" customHeight="1">
      <c r="A11" s="231"/>
      <c r="B11" s="275"/>
      <c r="C11" s="275"/>
      <c r="D11" s="606"/>
      <c r="E11" s="607"/>
      <c r="F11" s="608"/>
      <c r="G11" s="276"/>
      <c r="H11" s="277"/>
      <c r="I11" s="278"/>
      <c r="J11" s="273">
        <f t="shared" si="0"/>
        <v>0</v>
      </c>
      <c r="K11" s="141"/>
    </row>
    <row r="12" spans="1:11" ht="24" customHeight="1">
      <c r="A12" s="231"/>
      <c r="B12" s="275"/>
      <c r="C12" s="275"/>
      <c r="D12" s="606"/>
      <c r="E12" s="607"/>
      <c r="F12" s="608"/>
      <c r="G12" s="276"/>
      <c r="H12" s="277"/>
      <c r="I12" s="278"/>
      <c r="J12" s="273">
        <f t="shared" si="0"/>
        <v>0</v>
      </c>
      <c r="K12" s="141"/>
    </row>
    <row r="13" spans="1:11" ht="24" customHeight="1">
      <c r="A13" s="231"/>
      <c r="B13" s="275"/>
      <c r="C13" s="275"/>
      <c r="D13" s="606"/>
      <c r="E13" s="607"/>
      <c r="F13" s="608"/>
      <c r="G13" s="276"/>
      <c r="H13" s="277"/>
      <c r="I13" s="278"/>
      <c r="J13" s="273">
        <f t="shared" si="0"/>
        <v>0</v>
      </c>
      <c r="K13" s="141"/>
    </row>
    <row r="14" spans="1:11" ht="24" customHeight="1">
      <c r="A14" s="231"/>
      <c r="B14" s="275"/>
      <c r="C14" s="275"/>
      <c r="D14" s="606"/>
      <c r="E14" s="607"/>
      <c r="F14" s="608"/>
      <c r="G14" s="276"/>
      <c r="H14" s="277"/>
      <c r="I14" s="278"/>
      <c r="J14" s="273">
        <f t="shared" si="0"/>
        <v>0</v>
      </c>
      <c r="K14" s="141"/>
    </row>
    <row r="15" spans="1:11" ht="24" customHeight="1">
      <c r="A15" s="231"/>
      <c r="B15" s="275"/>
      <c r="C15" s="275"/>
      <c r="D15" s="606"/>
      <c r="E15" s="607"/>
      <c r="F15" s="608"/>
      <c r="G15" s="276"/>
      <c r="H15" s="277"/>
      <c r="I15" s="278"/>
      <c r="J15" s="273">
        <f t="shared" si="0"/>
        <v>0</v>
      </c>
      <c r="K15" s="141"/>
    </row>
    <row r="16" spans="1:11" ht="24" customHeight="1">
      <c r="A16" s="231"/>
      <c r="B16" s="275"/>
      <c r="C16" s="275"/>
      <c r="D16" s="606"/>
      <c r="E16" s="607"/>
      <c r="F16" s="608"/>
      <c r="G16" s="276"/>
      <c r="H16" s="277"/>
      <c r="I16" s="278"/>
      <c r="J16" s="273">
        <f t="shared" si="0"/>
        <v>0</v>
      </c>
      <c r="K16" s="141"/>
    </row>
    <row r="17" spans="1:11" ht="24" customHeight="1">
      <c r="A17" s="231"/>
      <c r="B17" s="275"/>
      <c r="C17" s="275"/>
      <c r="D17" s="606"/>
      <c r="E17" s="607"/>
      <c r="F17" s="608"/>
      <c r="G17" s="276"/>
      <c r="H17" s="277"/>
      <c r="I17" s="278"/>
      <c r="J17" s="273">
        <f t="shared" si="0"/>
        <v>0</v>
      </c>
      <c r="K17" s="141"/>
    </row>
    <row r="18" spans="1:11" ht="24" customHeight="1">
      <c r="A18" s="231"/>
      <c r="B18" s="275"/>
      <c r="C18" s="275"/>
      <c r="D18" s="606"/>
      <c r="E18" s="607"/>
      <c r="F18" s="608"/>
      <c r="G18" s="276"/>
      <c r="H18" s="277"/>
      <c r="I18" s="278"/>
      <c r="J18" s="273">
        <f t="shared" si="0"/>
        <v>0</v>
      </c>
      <c r="K18" s="141"/>
    </row>
    <row r="19" spans="1:11" ht="24" customHeight="1">
      <c r="A19" s="231"/>
      <c r="B19" s="275"/>
      <c r="C19" s="275"/>
      <c r="D19" s="606"/>
      <c r="E19" s="607"/>
      <c r="F19" s="608"/>
      <c r="G19" s="276"/>
      <c r="H19" s="277"/>
      <c r="I19" s="278"/>
      <c r="J19" s="273">
        <f t="shared" si="0"/>
        <v>0</v>
      </c>
      <c r="K19" s="141"/>
    </row>
    <row r="20" spans="1:11" ht="24" customHeight="1">
      <c r="A20" s="231"/>
      <c r="B20" s="275"/>
      <c r="C20" s="275"/>
      <c r="D20" s="606"/>
      <c r="E20" s="607"/>
      <c r="F20" s="608"/>
      <c r="G20" s="276"/>
      <c r="H20" s="277"/>
      <c r="I20" s="278"/>
      <c r="J20" s="273">
        <f t="shared" si="0"/>
        <v>0</v>
      </c>
      <c r="K20" s="141"/>
    </row>
    <row r="21" spans="1:11" ht="24" customHeight="1">
      <c r="A21" s="231"/>
      <c r="B21" s="275"/>
      <c r="C21" s="275"/>
      <c r="D21" s="606"/>
      <c r="E21" s="607"/>
      <c r="F21" s="608"/>
      <c r="G21" s="276"/>
      <c r="H21" s="277"/>
      <c r="I21" s="278"/>
      <c r="J21" s="273">
        <f t="shared" si="0"/>
        <v>0</v>
      </c>
      <c r="K21" s="141"/>
    </row>
    <row r="22" spans="1:11" ht="24" customHeight="1">
      <c r="A22" s="231"/>
      <c r="B22" s="275"/>
      <c r="C22" s="275"/>
      <c r="D22" s="606"/>
      <c r="E22" s="607"/>
      <c r="F22" s="608"/>
      <c r="G22" s="276"/>
      <c r="H22" s="277"/>
      <c r="I22" s="278"/>
      <c r="J22" s="273">
        <f t="shared" si="0"/>
        <v>0</v>
      </c>
      <c r="K22" s="141"/>
    </row>
    <row r="23" spans="1:11" ht="24" customHeight="1">
      <c r="A23" s="231"/>
      <c r="B23" s="275"/>
      <c r="C23" s="275"/>
      <c r="D23" s="606"/>
      <c r="E23" s="607"/>
      <c r="F23" s="608"/>
      <c r="G23" s="276"/>
      <c r="H23" s="277"/>
      <c r="I23" s="278"/>
      <c r="J23" s="273">
        <f t="shared" si="0"/>
        <v>0</v>
      </c>
      <c r="K23" s="141"/>
    </row>
    <row r="24" spans="1:11" ht="24" customHeight="1">
      <c r="A24" s="231"/>
      <c r="B24" s="275"/>
      <c r="C24" s="275"/>
      <c r="D24" s="606"/>
      <c r="E24" s="607"/>
      <c r="F24" s="608"/>
      <c r="G24" s="276"/>
      <c r="H24" s="277"/>
      <c r="I24" s="279"/>
      <c r="J24" s="273">
        <f t="shared" si="0"/>
        <v>0</v>
      </c>
      <c r="K24" s="143"/>
    </row>
    <row r="25" spans="1:11" ht="24" customHeight="1" thickBot="1">
      <c r="A25" s="280"/>
      <c r="B25" s="281"/>
      <c r="C25" s="281"/>
      <c r="D25" s="606"/>
      <c r="E25" s="607"/>
      <c r="F25" s="608"/>
      <c r="G25" s="282"/>
      <c r="H25" s="283"/>
      <c r="I25" s="284"/>
      <c r="J25" s="273">
        <f t="shared" si="0"/>
        <v>0</v>
      </c>
      <c r="K25" s="285"/>
    </row>
    <row r="26" spans="1:11" ht="31.5" customHeight="1" thickBot="1">
      <c r="A26" s="79"/>
      <c r="B26" s="286"/>
      <c r="C26" s="286"/>
      <c r="D26" s="620" t="s">
        <v>204</v>
      </c>
      <c r="E26" s="621"/>
      <c r="F26" s="622"/>
      <c r="G26" s="287">
        <f>SUM(G8:G25)</f>
        <v>0</v>
      </c>
      <c r="H26" s="288">
        <f>SUM(H8:H25)</f>
        <v>0</v>
      </c>
      <c r="I26" s="114" t="s">
        <v>203</v>
      </c>
      <c r="J26" s="289">
        <f>SUM(J8:J25)</f>
        <v>0</v>
      </c>
      <c r="K26" s="290"/>
    </row>
    <row r="27" spans="1:11" ht="20.25" customHeight="1">
      <c r="A27" s="556" t="s">
        <v>174</v>
      </c>
      <c r="B27" s="556"/>
      <c r="C27" s="556"/>
      <c r="D27" s="556"/>
      <c r="E27" s="556"/>
      <c r="F27" s="556"/>
      <c r="G27" s="556"/>
      <c r="H27" s="556"/>
      <c r="I27" s="556"/>
      <c r="J27" s="152"/>
      <c r="K27" s="151"/>
    </row>
    <row r="28" spans="1:11" ht="20.25" customHeight="1">
      <c r="A28" s="556" t="s">
        <v>62</v>
      </c>
      <c r="B28" s="556"/>
      <c r="C28" s="556"/>
      <c r="D28" s="556"/>
      <c r="E28" s="556"/>
      <c r="F28" s="556"/>
      <c r="G28" s="556"/>
      <c r="H28" s="556"/>
      <c r="I28" s="556"/>
      <c r="J28" s="152"/>
      <c r="K28" s="151"/>
    </row>
    <row r="29" spans="1:11" ht="20.25" customHeight="1">
      <c r="A29" s="614" t="s">
        <v>171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</row>
    <row r="30" spans="1:11" ht="20.25" customHeight="1">
      <c r="A30" s="556" t="s">
        <v>175</v>
      </c>
      <c r="B30" s="556"/>
      <c r="C30" s="556"/>
      <c r="D30" s="556"/>
      <c r="E30" s="556"/>
      <c r="F30" s="556"/>
      <c r="G30" s="556"/>
      <c r="H30" s="556"/>
      <c r="I30" s="556"/>
      <c r="J30" s="151"/>
      <c r="K30" s="151"/>
    </row>
    <row r="32" spans="1:6" ht="17.25" customHeight="1">
      <c r="A32" s="36" t="s">
        <v>36</v>
      </c>
      <c r="B32" s="36"/>
      <c r="C32" s="36"/>
      <c r="D32" s="50"/>
      <c r="E32" s="50"/>
      <c r="F32" s="36"/>
    </row>
    <row r="33" spans="1:6" ht="6" customHeight="1" thickBot="1">
      <c r="A33" s="50"/>
      <c r="B33" s="50"/>
      <c r="C33" s="50"/>
      <c r="D33" s="50"/>
      <c r="E33" s="50"/>
      <c r="F33" s="50"/>
    </row>
    <row r="34" spans="1:11" ht="14.25" customHeight="1">
      <c r="A34" s="602" t="s">
        <v>37</v>
      </c>
      <c r="B34" s="603"/>
      <c r="C34" s="603" t="s">
        <v>39</v>
      </c>
      <c r="D34" s="603"/>
      <c r="E34" s="603"/>
      <c r="F34" s="603"/>
      <c r="G34" s="603" t="s">
        <v>233</v>
      </c>
      <c r="H34" s="603" t="s">
        <v>170</v>
      </c>
      <c r="I34" s="617" t="s">
        <v>212</v>
      </c>
      <c r="J34" s="519" t="s">
        <v>38</v>
      </c>
      <c r="K34" s="623" t="s">
        <v>32</v>
      </c>
    </row>
    <row r="35" spans="1:11" ht="14.25" customHeight="1" thickBot="1">
      <c r="A35" s="604"/>
      <c r="B35" s="605"/>
      <c r="C35" s="597" t="s">
        <v>61</v>
      </c>
      <c r="D35" s="598"/>
      <c r="E35" s="599"/>
      <c r="F35" s="3" t="s">
        <v>72</v>
      </c>
      <c r="G35" s="605"/>
      <c r="H35" s="605"/>
      <c r="I35" s="618"/>
      <c r="J35" s="520"/>
      <c r="K35" s="624"/>
    </row>
    <row r="36" spans="1:11" ht="31.5" customHeight="1">
      <c r="A36" s="601"/>
      <c r="B36" s="600"/>
      <c r="C36" s="600"/>
      <c r="D36" s="600"/>
      <c r="E36" s="600"/>
      <c r="F36" s="157"/>
      <c r="G36" s="138"/>
      <c r="H36" s="138"/>
      <c r="I36" s="153"/>
      <c r="J36" s="291">
        <f>H36*I36</f>
        <v>0</v>
      </c>
      <c r="K36" s="139"/>
    </row>
    <row r="37" spans="1:11" ht="31.5" customHeight="1">
      <c r="A37" s="595"/>
      <c r="B37" s="596"/>
      <c r="C37" s="596"/>
      <c r="D37" s="596"/>
      <c r="E37" s="596"/>
      <c r="F37" s="158"/>
      <c r="G37" s="140"/>
      <c r="H37" s="140"/>
      <c r="I37" s="153"/>
      <c r="J37" s="291">
        <f>H37*I37</f>
        <v>0</v>
      </c>
      <c r="K37" s="139"/>
    </row>
    <row r="38" spans="1:11" ht="31.5" customHeight="1">
      <c r="A38" s="595"/>
      <c r="B38" s="596"/>
      <c r="C38" s="596"/>
      <c r="D38" s="596"/>
      <c r="E38" s="596"/>
      <c r="F38" s="158"/>
      <c r="G38" s="140"/>
      <c r="H38" s="140"/>
      <c r="I38" s="153"/>
      <c r="J38" s="291">
        <f>H38*I38</f>
        <v>0</v>
      </c>
      <c r="K38" s="139"/>
    </row>
    <row r="39" spans="1:11" ht="31.5" customHeight="1">
      <c r="A39" s="595"/>
      <c r="B39" s="596"/>
      <c r="C39" s="596"/>
      <c r="D39" s="596"/>
      <c r="E39" s="596"/>
      <c r="F39" s="158"/>
      <c r="G39" s="140"/>
      <c r="H39" s="140"/>
      <c r="I39" s="154"/>
      <c r="J39" s="291">
        <f>H39*I39</f>
        <v>0</v>
      </c>
      <c r="K39" s="141"/>
    </row>
    <row r="40" spans="1:11" ht="31.5" customHeight="1" thickBot="1">
      <c r="A40" s="593"/>
      <c r="B40" s="594"/>
      <c r="C40" s="594"/>
      <c r="D40" s="594"/>
      <c r="E40" s="594"/>
      <c r="F40" s="159"/>
      <c r="G40" s="142"/>
      <c r="H40" s="142"/>
      <c r="I40" s="155"/>
      <c r="J40" s="291">
        <f>H40*I40</f>
        <v>0</v>
      </c>
      <c r="K40" s="143"/>
    </row>
    <row r="41" spans="1:11" ht="31.5" customHeight="1" thickBot="1">
      <c r="A41" s="619"/>
      <c r="B41" s="405"/>
      <c r="C41" s="615" t="s">
        <v>127</v>
      </c>
      <c r="D41" s="616"/>
      <c r="E41" s="616"/>
      <c r="F41" s="156">
        <f>SUM(F36:F40)</f>
        <v>0</v>
      </c>
      <c r="G41" s="144"/>
      <c r="H41" s="145"/>
      <c r="I41" s="146" t="s">
        <v>66</v>
      </c>
      <c r="J41" s="289">
        <f>SUM(J36:J40)</f>
        <v>0</v>
      </c>
      <c r="K41" s="147"/>
    </row>
    <row r="42" spans="1:11" s="50" customFormat="1" ht="18.75" customHeight="1">
      <c r="A42" s="148" t="s">
        <v>176</v>
      </c>
      <c r="B42" s="148"/>
      <c r="C42" s="148"/>
      <c r="D42" s="148"/>
      <c r="E42" s="148"/>
      <c r="F42" s="148"/>
      <c r="G42" s="148"/>
      <c r="H42" s="148"/>
      <c r="I42" s="148"/>
      <c r="J42" s="149"/>
      <c r="K42" s="150"/>
    </row>
    <row r="43" spans="1:16" s="50" customFormat="1" ht="18.75" customHeight="1">
      <c r="A43" s="614" t="s">
        <v>172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71"/>
      <c r="M43" s="71"/>
      <c r="N43" s="71"/>
      <c r="O43" s="71"/>
      <c r="P43" s="71"/>
    </row>
    <row r="44" spans="12:16" ht="13.5">
      <c r="L44" s="2"/>
      <c r="M44" s="2"/>
      <c r="N44" s="2"/>
      <c r="O44" s="2"/>
      <c r="P44" s="2"/>
    </row>
    <row r="45" spans="12:16" ht="13.5">
      <c r="L45" s="2"/>
      <c r="M45" s="2"/>
      <c r="N45" s="2"/>
      <c r="O45" s="2"/>
      <c r="P45" s="2"/>
    </row>
    <row r="46" spans="12:16" ht="14.25" customHeight="1">
      <c r="L46" s="2"/>
      <c r="M46" s="2"/>
      <c r="N46" s="2"/>
      <c r="O46" s="2"/>
      <c r="P46" s="2"/>
    </row>
    <row r="47" spans="12:16" ht="13.5">
      <c r="L47" s="2"/>
      <c r="M47" s="2"/>
      <c r="N47" s="2"/>
      <c r="O47" s="2"/>
      <c r="P47" s="2"/>
    </row>
  </sheetData>
  <sheetProtection password="CE4D" sheet="1" objects="1" scenarios="1"/>
  <mergeCells count="56">
    <mergeCell ref="D19:F19"/>
    <mergeCell ref="A27:I27"/>
    <mergeCell ref="D26:F26"/>
    <mergeCell ref="K34:K35"/>
    <mergeCell ref="A30:I30"/>
    <mergeCell ref="A29:K29"/>
    <mergeCell ref="A28:I28"/>
    <mergeCell ref="B2:D2"/>
    <mergeCell ref="G2:I2"/>
    <mergeCell ref="D9:F9"/>
    <mergeCell ref="D24:F24"/>
    <mergeCell ref="D14:F14"/>
    <mergeCell ref="A4:H4"/>
    <mergeCell ref="A6:A7"/>
    <mergeCell ref="B6:B7"/>
    <mergeCell ref="C6:C7"/>
    <mergeCell ref="D6:F7"/>
    <mergeCell ref="A43:K43"/>
    <mergeCell ref="C41:E41"/>
    <mergeCell ref="I34:I35"/>
    <mergeCell ref="J34:J35"/>
    <mergeCell ref="C37:E37"/>
    <mergeCell ref="C38:E38"/>
    <mergeCell ref="A41:B41"/>
    <mergeCell ref="C34:F34"/>
    <mergeCell ref="G34:G35"/>
    <mergeCell ref="H34:H35"/>
    <mergeCell ref="D13:F13"/>
    <mergeCell ref="K6:K7"/>
    <mergeCell ref="I6:I7"/>
    <mergeCell ref="J6:J7"/>
    <mergeCell ref="D8:F8"/>
    <mergeCell ref="G6:H6"/>
    <mergeCell ref="D10:F10"/>
    <mergeCell ref="D11:F11"/>
    <mergeCell ref="D12:F12"/>
    <mergeCell ref="C40:E40"/>
    <mergeCell ref="D15:F15"/>
    <mergeCell ref="D23:F23"/>
    <mergeCell ref="D18:F18"/>
    <mergeCell ref="D16:F16"/>
    <mergeCell ref="D17:F17"/>
    <mergeCell ref="D20:F20"/>
    <mergeCell ref="D21:F21"/>
    <mergeCell ref="D22:F22"/>
    <mergeCell ref="D25:F25"/>
    <mergeCell ref="J4:K4"/>
    <mergeCell ref="A40:B40"/>
    <mergeCell ref="A38:B38"/>
    <mergeCell ref="C35:E35"/>
    <mergeCell ref="C36:E36"/>
    <mergeCell ref="A36:B36"/>
    <mergeCell ref="A37:B37"/>
    <mergeCell ref="A34:B35"/>
    <mergeCell ref="C39:E39"/>
    <mergeCell ref="A39:B39"/>
  </mergeCells>
  <printOptions/>
  <pageMargins left="0.5905511811023623" right="0.3937007874015748" top="0.3937007874015748" bottom="0.5905511811023623" header="0.1968503937007874" footer="0.3937007874015748"/>
  <pageSetup horizontalDpi="300" verticalDpi="300" orientation="portrait" paperSize="9" scale="80" r:id="rId1"/>
  <headerFooter alignWithMargins="0">
    <oddFooter>&amp;C5&amp;R&amp;9平成21年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8.375" style="0" customWidth="1"/>
    <col min="3" max="3" width="6.125" style="0" customWidth="1"/>
    <col min="4" max="4" width="2.625" style="0" customWidth="1"/>
    <col min="5" max="5" width="9.125" style="0" customWidth="1"/>
    <col min="8" max="8" width="9.125" style="0" customWidth="1"/>
    <col min="11" max="11" width="9.125" style="0" customWidth="1"/>
    <col min="12" max="12" width="8.125" style="0" customWidth="1"/>
    <col min="13" max="13" width="2.625" style="0" customWidth="1"/>
    <col min="14" max="14" width="9.125" style="0" customWidth="1"/>
  </cols>
  <sheetData>
    <row r="1" ht="14.25" customHeight="1" thickBot="1"/>
    <row r="2" spans="1:11" ht="22.5" customHeight="1" thickBot="1">
      <c r="A2" s="63" t="s">
        <v>130</v>
      </c>
      <c r="B2" s="543">
        <f>'算定シート'!B2</f>
        <v>0</v>
      </c>
      <c r="C2" s="544"/>
      <c r="D2" s="544"/>
      <c r="E2" s="544"/>
      <c r="F2" s="545"/>
      <c r="G2" s="113"/>
      <c r="H2" s="63" t="s">
        <v>131</v>
      </c>
      <c r="I2" s="590">
        <f>'算定シート'!J2</f>
        <v>0</v>
      </c>
      <c r="J2" s="590"/>
      <c r="K2" s="590"/>
    </row>
    <row r="3" spans="1:11" ht="10.5" customHeight="1" thickBot="1">
      <c r="A3" s="78"/>
      <c r="B3" s="113"/>
      <c r="C3" s="113"/>
      <c r="D3" s="113"/>
      <c r="E3" s="113"/>
      <c r="F3" s="113"/>
      <c r="G3" s="113"/>
      <c r="H3" s="69"/>
      <c r="I3" s="113"/>
      <c r="J3" s="113"/>
      <c r="K3" s="113"/>
    </row>
    <row r="4" spans="1:14" ht="22.5" customHeight="1" thickBot="1">
      <c r="A4" s="78"/>
      <c r="B4" s="113"/>
      <c r="C4" s="113"/>
      <c r="D4" s="113"/>
      <c r="E4" s="113"/>
      <c r="F4" s="113"/>
      <c r="G4" s="113"/>
      <c r="H4" s="69"/>
      <c r="I4" s="113"/>
      <c r="J4" s="113"/>
      <c r="K4" s="113"/>
      <c r="L4" s="63" t="s">
        <v>193</v>
      </c>
      <c r="M4" s="579" t="s">
        <v>111</v>
      </c>
      <c r="N4" s="579"/>
    </row>
    <row r="5" spans="2:11" ht="15.75" customHeight="1"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2" ht="13.5">
      <c r="A6" s="636" t="s">
        <v>132</v>
      </c>
      <c r="B6" s="636"/>
      <c r="C6" s="636"/>
      <c r="D6" s="636"/>
      <c r="F6" s="533" t="s">
        <v>55</v>
      </c>
      <c r="G6" s="533"/>
      <c r="I6" s="67" t="s">
        <v>56</v>
      </c>
      <c r="L6" s="67" t="s">
        <v>138</v>
      </c>
    </row>
    <row r="7" spans="1:14" ht="3.75" customHeight="1" thickBot="1">
      <c r="A7" s="45"/>
      <c r="B7" s="45"/>
      <c r="C7" s="45"/>
      <c r="D7" s="45"/>
      <c r="H7" s="66"/>
      <c r="K7" s="66"/>
      <c r="N7" s="69"/>
    </row>
    <row r="8" spans="1:14" ht="13.5" customHeight="1">
      <c r="A8" s="637" t="s">
        <v>0</v>
      </c>
      <c r="B8" s="639" t="s">
        <v>214</v>
      </c>
      <c r="C8" s="645" t="s">
        <v>215</v>
      </c>
      <c r="D8" s="646"/>
      <c r="E8" s="630" t="s">
        <v>216</v>
      </c>
      <c r="F8" s="643" t="s">
        <v>213</v>
      </c>
      <c r="G8" s="643" t="s">
        <v>217</v>
      </c>
      <c r="H8" s="630" t="s">
        <v>220</v>
      </c>
      <c r="I8" s="649" t="s">
        <v>218</v>
      </c>
      <c r="J8" s="643" t="s">
        <v>219</v>
      </c>
      <c r="K8" s="630" t="s">
        <v>63</v>
      </c>
      <c r="L8" s="652" t="s">
        <v>113</v>
      </c>
      <c r="M8" s="653"/>
      <c r="N8" s="630" t="s">
        <v>222</v>
      </c>
    </row>
    <row r="9" spans="1:14" ht="78.75" customHeight="1" thickBot="1">
      <c r="A9" s="638"/>
      <c r="B9" s="640"/>
      <c r="C9" s="647"/>
      <c r="D9" s="648"/>
      <c r="E9" s="631"/>
      <c r="F9" s="644"/>
      <c r="G9" s="644"/>
      <c r="H9" s="631"/>
      <c r="I9" s="650"/>
      <c r="J9" s="651"/>
      <c r="K9" s="631"/>
      <c r="L9" s="654"/>
      <c r="M9" s="655"/>
      <c r="N9" s="631"/>
    </row>
    <row r="10" spans="1:14" ht="18" customHeight="1">
      <c r="A10" s="292"/>
      <c r="B10" s="293"/>
      <c r="C10" s="641"/>
      <c r="D10" s="642"/>
      <c r="E10" s="294">
        <f>B10*C10</f>
        <v>0</v>
      </c>
      <c r="F10" s="295"/>
      <c r="G10" s="295"/>
      <c r="H10" s="296">
        <f>F10*G10</f>
        <v>0</v>
      </c>
      <c r="I10" s="297"/>
      <c r="J10" s="298"/>
      <c r="K10" s="299">
        <f>I10*J10</f>
        <v>0</v>
      </c>
      <c r="L10" s="632"/>
      <c r="M10" s="633"/>
      <c r="N10" s="300">
        <f>L10*30</f>
        <v>0</v>
      </c>
    </row>
    <row r="11" spans="1:14" ht="18" customHeight="1">
      <c r="A11" s="301"/>
      <c r="B11" s="232"/>
      <c r="C11" s="627"/>
      <c r="D11" s="628"/>
      <c r="E11" s="294">
        <f aca="true" t="shared" si="0" ref="E11:E40">B11*C11</f>
        <v>0</v>
      </c>
      <c r="F11" s="302"/>
      <c r="G11" s="302"/>
      <c r="H11" s="303">
        <f aca="true" t="shared" si="1" ref="H11:H40">F11*G11</f>
        <v>0</v>
      </c>
      <c r="I11" s="304"/>
      <c r="J11" s="302"/>
      <c r="K11" s="299">
        <f aca="true" t="shared" si="2" ref="K11:K40">I11*J11</f>
        <v>0</v>
      </c>
      <c r="L11" s="629"/>
      <c r="M11" s="628"/>
      <c r="N11" s="254">
        <f>L11*30</f>
        <v>0</v>
      </c>
    </row>
    <row r="12" spans="1:14" ht="18" customHeight="1">
      <c r="A12" s="301"/>
      <c r="B12" s="232"/>
      <c r="C12" s="627"/>
      <c r="D12" s="628"/>
      <c r="E12" s="294">
        <f t="shared" si="0"/>
        <v>0</v>
      </c>
      <c r="F12" s="302"/>
      <c r="G12" s="302"/>
      <c r="H12" s="303">
        <f t="shared" si="1"/>
        <v>0</v>
      </c>
      <c r="I12" s="304"/>
      <c r="J12" s="302"/>
      <c r="K12" s="299">
        <f t="shared" si="2"/>
        <v>0</v>
      </c>
      <c r="L12" s="629"/>
      <c r="M12" s="628"/>
      <c r="N12" s="254">
        <f aca="true" t="shared" si="3" ref="N12:N40">L12*30</f>
        <v>0</v>
      </c>
    </row>
    <row r="13" spans="1:14" ht="18" customHeight="1">
      <c r="A13" s="301"/>
      <c r="B13" s="232"/>
      <c r="C13" s="627"/>
      <c r="D13" s="628"/>
      <c r="E13" s="294">
        <f t="shared" si="0"/>
        <v>0</v>
      </c>
      <c r="F13" s="302"/>
      <c r="G13" s="302"/>
      <c r="H13" s="303">
        <f t="shared" si="1"/>
        <v>0</v>
      </c>
      <c r="I13" s="304"/>
      <c r="J13" s="302"/>
      <c r="K13" s="299">
        <f t="shared" si="2"/>
        <v>0</v>
      </c>
      <c r="L13" s="629"/>
      <c r="M13" s="628"/>
      <c r="N13" s="254">
        <f t="shared" si="3"/>
        <v>0</v>
      </c>
    </row>
    <row r="14" spans="1:14" ht="18" customHeight="1">
      <c r="A14" s="301"/>
      <c r="B14" s="232"/>
      <c r="C14" s="627"/>
      <c r="D14" s="628"/>
      <c r="E14" s="294">
        <f t="shared" si="0"/>
        <v>0</v>
      </c>
      <c r="F14" s="302"/>
      <c r="G14" s="302"/>
      <c r="H14" s="303">
        <f t="shared" si="1"/>
        <v>0</v>
      </c>
      <c r="I14" s="304"/>
      <c r="J14" s="302"/>
      <c r="K14" s="299">
        <f t="shared" si="2"/>
        <v>0</v>
      </c>
      <c r="L14" s="629"/>
      <c r="M14" s="628"/>
      <c r="N14" s="254">
        <f t="shared" si="3"/>
        <v>0</v>
      </c>
    </row>
    <row r="15" spans="1:14" ht="18" customHeight="1">
      <c r="A15" s="301"/>
      <c r="B15" s="232"/>
      <c r="C15" s="627"/>
      <c r="D15" s="628"/>
      <c r="E15" s="294">
        <f t="shared" si="0"/>
        <v>0</v>
      </c>
      <c r="F15" s="302"/>
      <c r="G15" s="302"/>
      <c r="H15" s="303">
        <f t="shared" si="1"/>
        <v>0</v>
      </c>
      <c r="I15" s="304"/>
      <c r="J15" s="302"/>
      <c r="K15" s="299">
        <f t="shared" si="2"/>
        <v>0</v>
      </c>
      <c r="L15" s="629"/>
      <c r="M15" s="628"/>
      <c r="N15" s="254">
        <f t="shared" si="3"/>
        <v>0</v>
      </c>
    </row>
    <row r="16" spans="1:14" ht="18" customHeight="1">
      <c r="A16" s="301"/>
      <c r="B16" s="232"/>
      <c r="C16" s="627"/>
      <c r="D16" s="628"/>
      <c r="E16" s="294">
        <f t="shared" si="0"/>
        <v>0</v>
      </c>
      <c r="F16" s="302"/>
      <c r="G16" s="302"/>
      <c r="H16" s="303">
        <f t="shared" si="1"/>
        <v>0</v>
      </c>
      <c r="I16" s="304"/>
      <c r="J16" s="302"/>
      <c r="K16" s="299">
        <f t="shared" si="2"/>
        <v>0</v>
      </c>
      <c r="L16" s="629"/>
      <c r="M16" s="628"/>
      <c r="N16" s="254">
        <f t="shared" si="3"/>
        <v>0</v>
      </c>
    </row>
    <row r="17" spans="1:14" ht="18" customHeight="1">
      <c r="A17" s="301"/>
      <c r="B17" s="232"/>
      <c r="C17" s="627"/>
      <c r="D17" s="628"/>
      <c r="E17" s="294">
        <f t="shared" si="0"/>
        <v>0</v>
      </c>
      <c r="F17" s="302"/>
      <c r="G17" s="302"/>
      <c r="H17" s="303">
        <f t="shared" si="1"/>
        <v>0</v>
      </c>
      <c r="I17" s="304"/>
      <c r="J17" s="302"/>
      <c r="K17" s="299">
        <f t="shared" si="2"/>
        <v>0</v>
      </c>
      <c r="L17" s="629"/>
      <c r="M17" s="628"/>
      <c r="N17" s="254">
        <f t="shared" si="3"/>
        <v>0</v>
      </c>
    </row>
    <row r="18" spans="1:14" ht="18" customHeight="1">
      <c r="A18" s="301"/>
      <c r="B18" s="232"/>
      <c r="C18" s="627"/>
      <c r="D18" s="628"/>
      <c r="E18" s="294">
        <f t="shared" si="0"/>
        <v>0</v>
      </c>
      <c r="F18" s="302"/>
      <c r="G18" s="302"/>
      <c r="H18" s="303">
        <f t="shared" si="1"/>
        <v>0</v>
      </c>
      <c r="I18" s="304"/>
      <c r="J18" s="302"/>
      <c r="K18" s="299">
        <f t="shared" si="2"/>
        <v>0</v>
      </c>
      <c r="L18" s="629"/>
      <c r="M18" s="628"/>
      <c r="N18" s="254">
        <f t="shared" si="3"/>
        <v>0</v>
      </c>
    </row>
    <row r="19" spans="1:14" ht="18" customHeight="1">
      <c r="A19" s="301"/>
      <c r="B19" s="232"/>
      <c r="C19" s="627"/>
      <c r="D19" s="628"/>
      <c r="E19" s="294">
        <f t="shared" si="0"/>
        <v>0</v>
      </c>
      <c r="F19" s="298"/>
      <c r="G19" s="298"/>
      <c r="H19" s="303">
        <f t="shared" si="1"/>
        <v>0</v>
      </c>
      <c r="I19" s="304"/>
      <c r="J19" s="302"/>
      <c r="K19" s="299">
        <f t="shared" si="2"/>
        <v>0</v>
      </c>
      <c r="L19" s="629"/>
      <c r="M19" s="628"/>
      <c r="N19" s="254">
        <f t="shared" si="3"/>
        <v>0</v>
      </c>
    </row>
    <row r="20" spans="1:14" ht="18" customHeight="1">
      <c r="A20" s="301"/>
      <c r="B20" s="232"/>
      <c r="C20" s="627"/>
      <c r="D20" s="628"/>
      <c r="E20" s="294">
        <f t="shared" si="0"/>
        <v>0</v>
      </c>
      <c r="F20" s="302"/>
      <c r="G20" s="302"/>
      <c r="H20" s="303">
        <f t="shared" si="1"/>
        <v>0</v>
      </c>
      <c r="I20" s="304"/>
      <c r="J20" s="302"/>
      <c r="K20" s="299">
        <f t="shared" si="2"/>
        <v>0</v>
      </c>
      <c r="L20" s="629"/>
      <c r="M20" s="628"/>
      <c r="N20" s="254">
        <f t="shared" si="3"/>
        <v>0</v>
      </c>
    </row>
    <row r="21" spans="1:14" ht="18" customHeight="1">
      <c r="A21" s="301"/>
      <c r="B21" s="232"/>
      <c r="C21" s="627"/>
      <c r="D21" s="628"/>
      <c r="E21" s="294">
        <f t="shared" si="0"/>
        <v>0</v>
      </c>
      <c r="F21" s="302"/>
      <c r="G21" s="302"/>
      <c r="H21" s="303">
        <f t="shared" si="1"/>
        <v>0</v>
      </c>
      <c r="I21" s="304"/>
      <c r="J21" s="302"/>
      <c r="K21" s="299">
        <f t="shared" si="2"/>
        <v>0</v>
      </c>
      <c r="L21" s="629"/>
      <c r="M21" s="628"/>
      <c r="N21" s="254">
        <f t="shared" si="3"/>
        <v>0</v>
      </c>
    </row>
    <row r="22" spans="1:14" ht="18" customHeight="1">
      <c r="A22" s="301"/>
      <c r="B22" s="232"/>
      <c r="C22" s="627"/>
      <c r="D22" s="628"/>
      <c r="E22" s="294">
        <f t="shared" si="0"/>
        <v>0</v>
      </c>
      <c r="F22" s="302"/>
      <c r="G22" s="302"/>
      <c r="H22" s="303">
        <f t="shared" si="1"/>
        <v>0</v>
      </c>
      <c r="I22" s="304"/>
      <c r="J22" s="302"/>
      <c r="K22" s="299">
        <f t="shared" si="2"/>
        <v>0</v>
      </c>
      <c r="L22" s="629"/>
      <c r="M22" s="628"/>
      <c r="N22" s="254">
        <f t="shared" si="3"/>
        <v>0</v>
      </c>
    </row>
    <row r="23" spans="1:14" ht="18" customHeight="1">
      <c r="A23" s="301"/>
      <c r="B23" s="232"/>
      <c r="C23" s="627"/>
      <c r="D23" s="628"/>
      <c r="E23" s="294">
        <f t="shared" si="0"/>
        <v>0</v>
      </c>
      <c r="F23" s="302"/>
      <c r="G23" s="302"/>
      <c r="H23" s="303">
        <f t="shared" si="1"/>
        <v>0</v>
      </c>
      <c r="I23" s="304"/>
      <c r="J23" s="302"/>
      <c r="K23" s="299">
        <f t="shared" si="2"/>
        <v>0</v>
      </c>
      <c r="L23" s="629"/>
      <c r="M23" s="628"/>
      <c r="N23" s="254">
        <f t="shared" si="3"/>
        <v>0</v>
      </c>
    </row>
    <row r="24" spans="1:14" ht="18" customHeight="1">
      <c r="A24" s="301"/>
      <c r="B24" s="232"/>
      <c r="C24" s="627"/>
      <c r="D24" s="628"/>
      <c r="E24" s="294">
        <f t="shared" si="0"/>
        <v>0</v>
      </c>
      <c r="F24" s="302"/>
      <c r="G24" s="302"/>
      <c r="H24" s="303">
        <f t="shared" si="1"/>
        <v>0</v>
      </c>
      <c r="I24" s="304"/>
      <c r="J24" s="302"/>
      <c r="K24" s="299">
        <f t="shared" si="2"/>
        <v>0</v>
      </c>
      <c r="L24" s="629"/>
      <c r="M24" s="628"/>
      <c r="N24" s="254">
        <f t="shared" si="3"/>
        <v>0</v>
      </c>
    </row>
    <row r="25" spans="1:14" ht="18" customHeight="1">
      <c r="A25" s="301"/>
      <c r="B25" s="232"/>
      <c r="C25" s="627"/>
      <c r="D25" s="628"/>
      <c r="E25" s="294">
        <f t="shared" si="0"/>
        <v>0</v>
      </c>
      <c r="F25" s="302"/>
      <c r="G25" s="302"/>
      <c r="H25" s="303">
        <f t="shared" si="1"/>
        <v>0</v>
      </c>
      <c r="I25" s="304"/>
      <c r="J25" s="302"/>
      <c r="K25" s="299">
        <f t="shared" si="2"/>
        <v>0</v>
      </c>
      <c r="L25" s="629"/>
      <c r="M25" s="628"/>
      <c r="N25" s="254">
        <f t="shared" si="3"/>
        <v>0</v>
      </c>
    </row>
    <row r="26" spans="1:14" ht="18" customHeight="1">
      <c r="A26" s="301"/>
      <c r="B26" s="232"/>
      <c r="C26" s="627"/>
      <c r="D26" s="628"/>
      <c r="E26" s="294">
        <f t="shared" si="0"/>
        <v>0</v>
      </c>
      <c r="F26" s="298"/>
      <c r="G26" s="298"/>
      <c r="H26" s="303">
        <f t="shared" si="1"/>
        <v>0</v>
      </c>
      <c r="I26" s="304"/>
      <c r="J26" s="302"/>
      <c r="K26" s="299">
        <f t="shared" si="2"/>
        <v>0</v>
      </c>
      <c r="L26" s="629"/>
      <c r="M26" s="628"/>
      <c r="N26" s="254">
        <f>L26*30</f>
        <v>0</v>
      </c>
    </row>
    <row r="27" spans="1:14" ht="18" customHeight="1">
      <c r="A27" s="301"/>
      <c r="B27" s="232"/>
      <c r="C27" s="627"/>
      <c r="D27" s="628"/>
      <c r="E27" s="294">
        <f t="shared" si="0"/>
        <v>0</v>
      </c>
      <c r="F27" s="302"/>
      <c r="G27" s="302"/>
      <c r="H27" s="303">
        <f t="shared" si="1"/>
        <v>0</v>
      </c>
      <c r="I27" s="304"/>
      <c r="J27" s="302"/>
      <c r="K27" s="299">
        <f t="shared" si="2"/>
        <v>0</v>
      </c>
      <c r="L27" s="629"/>
      <c r="M27" s="628"/>
      <c r="N27" s="254">
        <f t="shared" si="3"/>
        <v>0</v>
      </c>
    </row>
    <row r="28" spans="1:14" ht="18" customHeight="1">
      <c r="A28" s="301"/>
      <c r="B28" s="232"/>
      <c r="C28" s="627"/>
      <c r="D28" s="628"/>
      <c r="E28" s="294">
        <f t="shared" si="0"/>
        <v>0</v>
      </c>
      <c r="F28" s="302"/>
      <c r="G28" s="302"/>
      <c r="H28" s="303">
        <f t="shared" si="1"/>
        <v>0</v>
      </c>
      <c r="I28" s="304"/>
      <c r="J28" s="302"/>
      <c r="K28" s="299">
        <f t="shared" si="2"/>
        <v>0</v>
      </c>
      <c r="L28" s="629"/>
      <c r="M28" s="628"/>
      <c r="N28" s="254">
        <f t="shared" si="3"/>
        <v>0</v>
      </c>
    </row>
    <row r="29" spans="1:14" ht="18" customHeight="1">
      <c r="A29" s="301"/>
      <c r="B29" s="232"/>
      <c r="C29" s="627"/>
      <c r="D29" s="628"/>
      <c r="E29" s="294">
        <f t="shared" si="0"/>
        <v>0</v>
      </c>
      <c r="F29" s="302"/>
      <c r="G29" s="302"/>
      <c r="H29" s="303">
        <f t="shared" si="1"/>
        <v>0</v>
      </c>
      <c r="I29" s="304"/>
      <c r="J29" s="302"/>
      <c r="K29" s="299">
        <f t="shared" si="2"/>
        <v>0</v>
      </c>
      <c r="L29" s="629"/>
      <c r="M29" s="628"/>
      <c r="N29" s="254">
        <f t="shared" si="3"/>
        <v>0</v>
      </c>
    </row>
    <row r="30" spans="1:14" ht="18" customHeight="1">
      <c r="A30" s="301"/>
      <c r="B30" s="232"/>
      <c r="C30" s="627"/>
      <c r="D30" s="628"/>
      <c r="E30" s="294">
        <f t="shared" si="0"/>
        <v>0</v>
      </c>
      <c r="F30" s="298"/>
      <c r="G30" s="298"/>
      <c r="H30" s="303">
        <f t="shared" si="1"/>
        <v>0</v>
      </c>
      <c r="I30" s="304"/>
      <c r="J30" s="302"/>
      <c r="K30" s="299">
        <f t="shared" si="2"/>
        <v>0</v>
      </c>
      <c r="L30" s="629"/>
      <c r="M30" s="628"/>
      <c r="N30" s="254">
        <f t="shared" si="3"/>
        <v>0</v>
      </c>
    </row>
    <row r="31" spans="1:14" ht="18" customHeight="1">
      <c r="A31" s="301"/>
      <c r="B31" s="232"/>
      <c r="C31" s="627"/>
      <c r="D31" s="628"/>
      <c r="E31" s="294">
        <f t="shared" si="0"/>
        <v>0</v>
      </c>
      <c r="F31" s="302"/>
      <c r="G31" s="302"/>
      <c r="H31" s="303">
        <f t="shared" si="1"/>
        <v>0</v>
      </c>
      <c r="I31" s="304"/>
      <c r="J31" s="302"/>
      <c r="K31" s="299">
        <f t="shared" si="2"/>
        <v>0</v>
      </c>
      <c r="L31" s="629"/>
      <c r="M31" s="628"/>
      <c r="N31" s="254">
        <f t="shared" si="3"/>
        <v>0</v>
      </c>
    </row>
    <row r="32" spans="1:14" ht="18" customHeight="1">
      <c r="A32" s="301"/>
      <c r="B32" s="232"/>
      <c r="C32" s="627"/>
      <c r="D32" s="628"/>
      <c r="E32" s="294">
        <f t="shared" si="0"/>
        <v>0</v>
      </c>
      <c r="F32" s="302"/>
      <c r="G32" s="302"/>
      <c r="H32" s="303">
        <f t="shared" si="1"/>
        <v>0</v>
      </c>
      <c r="I32" s="304"/>
      <c r="J32" s="302"/>
      <c r="K32" s="299">
        <f t="shared" si="2"/>
        <v>0</v>
      </c>
      <c r="L32" s="629"/>
      <c r="M32" s="628"/>
      <c r="N32" s="254">
        <f t="shared" si="3"/>
        <v>0</v>
      </c>
    </row>
    <row r="33" spans="1:14" ht="18" customHeight="1">
      <c r="A33" s="301"/>
      <c r="B33" s="232"/>
      <c r="C33" s="627"/>
      <c r="D33" s="628"/>
      <c r="E33" s="294">
        <f t="shared" si="0"/>
        <v>0</v>
      </c>
      <c r="F33" s="302"/>
      <c r="G33" s="302"/>
      <c r="H33" s="303">
        <f t="shared" si="1"/>
        <v>0</v>
      </c>
      <c r="I33" s="304"/>
      <c r="J33" s="302"/>
      <c r="K33" s="299">
        <f t="shared" si="2"/>
        <v>0</v>
      </c>
      <c r="L33" s="629"/>
      <c r="M33" s="628"/>
      <c r="N33" s="254">
        <f t="shared" si="3"/>
        <v>0</v>
      </c>
    </row>
    <row r="34" spans="1:14" ht="18" customHeight="1">
      <c r="A34" s="301"/>
      <c r="B34" s="232"/>
      <c r="C34" s="627"/>
      <c r="D34" s="628"/>
      <c r="E34" s="294">
        <f t="shared" si="0"/>
        <v>0</v>
      </c>
      <c r="F34" s="302"/>
      <c r="G34" s="302"/>
      <c r="H34" s="303">
        <f t="shared" si="1"/>
        <v>0</v>
      </c>
      <c r="I34" s="304"/>
      <c r="J34" s="302"/>
      <c r="K34" s="299">
        <f t="shared" si="2"/>
        <v>0</v>
      </c>
      <c r="L34" s="629"/>
      <c r="M34" s="628"/>
      <c r="N34" s="254">
        <f t="shared" si="3"/>
        <v>0</v>
      </c>
    </row>
    <row r="35" spans="1:14" ht="18" customHeight="1">
      <c r="A35" s="301"/>
      <c r="B35" s="232"/>
      <c r="C35" s="627"/>
      <c r="D35" s="628"/>
      <c r="E35" s="294">
        <f t="shared" si="0"/>
        <v>0</v>
      </c>
      <c r="F35" s="302"/>
      <c r="G35" s="302"/>
      <c r="H35" s="303">
        <f t="shared" si="1"/>
        <v>0</v>
      </c>
      <c r="I35" s="304"/>
      <c r="J35" s="302"/>
      <c r="K35" s="299">
        <f t="shared" si="2"/>
        <v>0</v>
      </c>
      <c r="L35" s="629"/>
      <c r="M35" s="628"/>
      <c r="N35" s="254">
        <f t="shared" si="3"/>
        <v>0</v>
      </c>
    </row>
    <row r="36" spans="1:14" ht="18" customHeight="1">
      <c r="A36" s="301"/>
      <c r="B36" s="232"/>
      <c r="C36" s="627"/>
      <c r="D36" s="628"/>
      <c r="E36" s="294">
        <f t="shared" si="0"/>
        <v>0</v>
      </c>
      <c r="F36" s="302"/>
      <c r="G36" s="302"/>
      <c r="H36" s="303">
        <f t="shared" si="1"/>
        <v>0</v>
      </c>
      <c r="I36" s="304"/>
      <c r="J36" s="302"/>
      <c r="K36" s="299">
        <f t="shared" si="2"/>
        <v>0</v>
      </c>
      <c r="L36" s="629"/>
      <c r="M36" s="628"/>
      <c r="N36" s="254">
        <f t="shared" si="3"/>
        <v>0</v>
      </c>
    </row>
    <row r="37" spans="1:14" ht="18" customHeight="1">
      <c r="A37" s="301"/>
      <c r="B37" s="232"/>
      <c r="C37" s="627"/>
      <c r="D37" s="628"/>
      <c r="E37" s="294">
        <f t="shared" si="0"/>
        <v>0</v>
      </c>
      <c r="F37" s="302"/>
      <c r="G37" s="302"/>
      <c r="H37" s="303">
        <f t="shared" si="1"/>
        <v>0</v>
      </c>
      <c r="I37" s="304"/>
      <c r="J37" s="302"/>
      <c r="K37" s="299">
        <f t="shared" si="2"/>
        <v>0</v>
      </c>
      <c r="L37" s="629"/>
      <c r="M37" s="628"/>
      <c r="N37" s="254">
        <f t="shared" si="3"/>
        <v>0</v>
      </c>
    </row>
    <row r="38" spans="1:14" ht="18" customHeight="1">
      <c r="A38" s="301"/>
      <c r="B38" s="232"/>
      <c r="C38" s="627"/>
      <c r="D38" s="628"/>
      <c r="E38" s="294">
        <f t="shared" si="0"/>
        <v>0</v>
      </c>
      <c r="F38" s="302"/>
      <c r="G38" s="302"/>
      <c r="H38" s="303">
        <f t="shared" si="1"/>
        <v>0</v>
      </c>
      <c r="I38" s="304"/>
      <c r="J38" s="302"/>
      <c r="K38" s="299">
        <f t="shared" si="2"/>
        <v>0</v>
      </c>
      <c r="L38" s="629"/>
      <c r="M38" s="628"/>
      <c r="N38" s="254">
        <f t="shared" si="3"/>
        <v>0</v>
      </c>
    </row>
    <row r="39" spans="1:14" ht="18" customHeight="1">
      <c r="A39" s="301"/>
      <c r="B39" s="232"/>
      <c r="C39" s="627"/>
      <c r="D39" s="628"/>
      <c r="E39" s="294">
        <f t="shared" si="0"/>
        <v>0</v>
      </c>
      <c r="F39" s="302"/>
      <c r="G39" s="302"/>
      <c r="H39" s="303">
        <f t="shared" si="1"/>
        <v>0</v>
      </c>
      <c r="I39" s="304"/>
      <c r="J39" s="302"/>
      <c r="K39" s="299">
        <f t="shared" si="2"/>
        <v>0</v>
      </c>
      <c r="L39" s="629"/>
      <c r="M39" s="628"/>
      <c r="N39" s="254">
        <f t="shared" si="3"/>
        <v>0</v>
      </c>
    </row>
    <row r="40" spans="1:14" ht="18" customHeight="1" thickBot="1">
      <c r="A40" s="301"/>
      <c r="B40" s="232"/>
      <c r="C40" s="627"/>
      <c r="D40" s="628"/>
      <c r="E40" s="294">
        <f t="shared" si="0"/>
        <v>0</v>
      </c>
      <c r="F40" s="302"/>
      <c r="G40" s="302"/>
      <c r="H40" s="303">
        <f t="shared" si="1"/>
        <v>0</v>
      </c>
      <c r="I40" s="305"/>
      <c r="J40" s="306"/>
      <c r="K40" s="299">
        <f t="shared" si="2"/>
        <v>0</v>
      </c>
      <c r="L40" s="629"/>
      <c r="M40" s="628"/>
      <c r="N40" s="254">
        <f t="shared" si="3"/>
        <v>0</v>
      </c>
    </row>
    <row r="41" spans="1:14" ht="22.5" customHeight="1" thickBot="1">
      <c r="A41" s="63"/>
      <c r="B41" s="625" t="s">
        <v>205</v>
      </c>
      <c r="C41" s="635"/>
      <c r="D41" s="634"/>
      <c r="E41" s="307">
        <f>SUM(E10:E40)</f>
        <v>0</v>
      </c>
      <c r="F41" s="625" t="s">
        <v>206</v>
      </c>
      <c r="G41" s="634"/>
      <c r="H41" s="308">
        <f>SUM(H10:H40)</f>
        <v>0</v>
      </c>
      <c r="I41" s="625" t="s">
        <v>207</v>
      </c>
      <c r="J41" s="634"/>
      <c r="K41" s="309">
        <f>SUM(K10:K40)</f>
        <v>0</v>
      </c>
      <c r="L41" s="625" t="s">
        <v>208</v>
      </c>
      <c r="M41" s="626"/>
      <c r="N41" s="310">
        <f>SUM(N10:N40)</f>
        <v>0</v>
      </c>
    </row>
    <row r="42" spans="1:8" ht="15.75" customHeight="1">
      <c r="A42" t="s">
        <v>134</v>
      </c>
      <c r="F42" s="68"/>
      <c r="G42" s="68"/>
      <c r="H42" s="68"/>
    </row>
    <row r="43" ht="13.5">
      <c r="A43" t="s">
        <v>135</v>
      </c>
    </row>
    <row r="44" spans="1:14" ht="13.5">
      <c r="A44" t="s">
        <v>136</v>
      </c>
      <c r="L44" s="70"/>
      <c r="M44" s="70"/>
      <c r="N44" s="70"/>
    </row>
    <row r="45" spans="1:14" ht="13.5">
      <c r="A45" t="s">
        <v>137</v>
      </c>
      <c r="L45" s="70"/>
      <c r="M45" s="70"/>
      <c r="N45" s="70"/>
    </row>
    <row r="46" ht="13.5">
      <c r="A46" t="s">
        <v>173</v>
      </c>
    </row>
  </sheetData>
  <sheetProtection password="CE4D" sheet="1" objects="1" scenarios="1"/>
  <mergeCells count="83">
    <mergeCell ref="I8:I9"/>
    <mergeCell ref="J8:J9"/>
    <mergeCell ref="K8:K9"/>
    <mergeCell ref="L40:M40"/>
    <mergeCell ref="L38:M38"/>
    <mergeCell ref="L39:M39"/>
    <mergeCell ref="L36:M36"/>
    <mergeCell ref="L37:M37"/>
    <mergeCell ref="L8:M9"/>
    <mergeCell ref="L13:M13"/>
    <mergeCell ref="H8:H9"/>
    <mergeCell ref="F6:G6"/>
    <mergeCell ref="C8:D9"/>
    <mergeCell ref="E8:E9"/>
    <mergeCell ref="I41:J41"/>
    <mergeCell ref="F41:G41"/>
    <mergeCell ref="B41:D41"/>
    <mergeCell ref="A6:D6"/>
    <mergeCell ref="A8:A9"/>
    <mergeCell ref="B8:B9"/>
    <mergeCell ref="C10:D10"/>
    <mergeCell ref="C11:D11"/>
    <mergeCell ref="F8:F9"/>
    <mergeCell ref="G8:G9"/>
    <mergeCell ref="N8:N9"/>
    <mergeCell ref="L10:M10"/>
    <mergeCell ref="L11:M11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C12:D12"/>
    <mergeCell ref="C21:D21"/>
    <mergeCell ref="C13:D13"/>
    <mergeCell ref="C19:D19"/>
    <mergeCell ref="C20:D20"/>
    <mergeCell ref="C17:D17"/>
    <mergeCell ref="C18:D18"/>
    <mergeCell ref="C14:D14"/>
    <mergeCell ref="C15:D15"/>
    <mergeCell ref="C16:D16"/>
    <mergeCell ref="C22:D22"/>
    <mergeCell ref="C23:D23"/>
    <mergeCell ref="C24:D24"/>
    <mergeCell ref="C25:D25"/>
    <mergeCell ref="C26:D26"/>
    <mergeCell ref="C27:D27"/>
    <mergeCell ref="C30:D30"/>
    <mergeCell ref="C28:D28"/>
    <mergeCell ref="C35:D35"/>
    <mergeCell ref="C31:D31"/>
    <mergeCell ref="C32:D32"/>
    <mergeCell ref="C33:D33"/>
    <mergeCell ref="C34:D34"/>
    <mergeCell ref="M4:N4"/>
    <mergeCell ref="I2:K2"/>
    <mergeCell ref="B2:F2"/>
    <mergeCell ref="L41:M41"/>
    <mergeCell ref="C37:D37"/>
    <mergeCell ref="C38:D38"/>
    <mergeCell ref="C39:D39"/>
    <mergeCell ref="C40:D40"/>
    <mergeCell ref="C36:D36"/>
    <mergeCell ref="C29:D29"/>
  </mergeCells>
  <printOptions/>
  <pageMargins left="0.5905511811023623" right="0.3937007874015748" top="0.3937007874015748" bottom="0.5905511811023623" header="0.5118110236220472" footer="0.3937007874015748"/>
  <pageSetup horizontalDpi="200" verticalDpi="200" orientation="portrait" paperSize="9" scale="80" r:id="rId1"/>
  <headerFooter alignWithMargins="0">
    <oddFooter>&amp;C6&amp;R&amp;9平成21年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Y.ONO</cp:lastModifiedBy>
  <cp:lastPrinted>2009-05-28T02:32:13Z</cp:lastPrinted>
  <dcterms:created xsi:type="dcterms:W3CDTF">2003-06-19T12:57:22Z</dcterms:created>
  <dcterms:modified xsi:type="dcterms:W3CDTF">2009-05-28T02:32:40Z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320855734</vt:i4>
  </property>
  <property fmtid="{D5CDD505-2E9C-101B-9397-08002B2CF9AE}" pid="3" name="_EmailSubject">
    <vt:lpwstr>シートの変更</vt:lpwstr>
  </property>
  <property fmtid="{D5CDD505-2E9C-101B-9397-08002B2CF9AE}" pid="4" name="_AuthorEmail">
    <vt:lpwstr>y.tai.ono@wcn.ms246.net</vt:lpwstr>
  </property>
  <property fmtid="{D5CDD505-2E9C-101B-9397-08002B2CF9AE}" pid="5" name="_AuthorEmailDisplayName">
    <vt:lpwstr>小野　泰</vt:lpwstr>
  </property>
  <property fmtid="{D5CDD505-2E9C-101B-9397-08002B2CF9AE}" pid="6" name="_PreviousAdHocReviewCycleID">
    <vt:i4>-80350338</vt:i4>
  </property>
</Properties>
</file>